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hnw365-my.sharepoint.com/personal/matthias_geissmann_fhnw_ch/Documents/Dateien/Dotkorat/RT-Blog/Flask/"/>
    </mc:Choice>
  </mc:AlternateContent>
  <xr:revisionPtr revIDLastSave="0" documentId="8_{F161AFBC-8DC6-4D15-958B-D29B9867ABA3}" xr6:coauthVersionLast="47" xr6:coauthVersionMax="47" xr10:uidLastSave="{00000000-0000-0000-0000-000000000000}"/>
  <bookViews>
    <workbookView xWindow="28680" yWindow="-1065" windowWidth="29040" windowHeight="16440" xr2:uid="{1EF0FEBC-658F-46DD-9635-5285A1B4F7E3}"/>
  </bookViews>
  <sheets>
    <sheet name="PID" sheetId="2" r:id="rId1"/>
  </sheets>
  <definedNames>
    <definedName name="Kp">PID!$C$2</definedName>
    <definedName name="Tf">PID!$C$5</definedName>
    <definedName name="Tn">PID!$C$3</definedName>
    <definedName name="Tv">PID!$C$4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5" i="2" l="1"/>
  <c r="M16" i="2"/>
  <c r="M17" i="2"/>
  <c r="M18" i="2"/>
  <c r="M19" i="2"/>
  <c r="M20" i="2"/>
  <c r="M21" i="2"/>
  <c r="M22" i="2"/>
  <c r="M23" i="2"/>
  <c r="M24" i="2"/>
  <c r="M25" i="2"/>
  <c r="M26" i="2"/>
  <c r="N26" i="2" s="1"/>
  <c r="M27" i="2"/>
  <c r="M28" i="2"/>
  <c r="M29" i="2"/>
  <c r="M30" i="2"/>
  <c r="N30" i="2" s="1"/>
  <c r="M31" i="2"/>
  <c r="M32" i="2"/>
  <c r="M33" i="2"/>
  <c r="M34" i="2"/>
  <c r="M35" i="2"/>
  <c r="M36" i="2"/>
  <c r="M37" i="2"/>
  <c r="M38" i="2"/>
  <c r="M39" i="2"/>
  <c r="M40" i="2"/>
  <c r="M41" i="2"/>
  <c r="M42" i="2"/>
  <c r="N42" i="2" s="1"/>
  <c r="M43" i="2"/>
  <c r="M44" i="2"/>
  <c r="M45" i="2"/>
  <c r="M46" i="2"/>
  <c r="N46" i="2" s="1"/>
  <c r="M47" i="2"/>
  <c r="M48" i="2"/>
  <c r="M49" i="2"/>
  <c r="M50" i="2"/>
  <c r="M51" i="2"/>
  <c r="M52" i="2"/>
  <c r="M53" i="2"/>
  <c r="M54" i="2"/>
  <c r="M55" i="2"/>
  <c r="M56" i="2"/>
  <c r="M57" i="2"/>
  <c r="M58" i="2"/>
  <c r="N58" i="2" s="1"/>
  <c r="M59" i="2"/>
  <c r="M60" i="2"/>
  <c r="M61" i="2"/>
  <c r="M62" i="2"/>
  <c r="N62" i="2" s="1"/>
  <c r="M63" i="2"/>
  <c r="M64" i="2"/>
  <c r="M65" i="2"/>
  <c r="M66" i="2"/>
  <c r="M67" i="2"/>
  <c r="M68" i="2"/>
  <c r="M69" i="2"/>
  <c r="M70" i="2"/>
  <c r="M71" i="2"/>
  <c r="M72" i="2"/>
  <c r="M73" i="2"/>
  <c r="M74" i="2"/>
  <c r="N74" i="2" s="1"/>
  <c r="M75" i="2"/>
  <c r="M76" i="2"/>
  <c r="M77" i="2"/>
  <c r="M78" i="2"/>
  <c r="N78" i="2" s="1"/>
  <c r="M79" i="2"/>
  <c r="M80" i="2"/>
  <c r="M81" i="2"/>
  <c r="M82" i="2"/>
  <c r="M83" i="2"/>
  <c r="M84" i="2"/>
  <c r="M85" i="2"/>
  <c r="M86" i="2"/>
  <c r="M87" i="2"/>
  <c r="M88" i="2"/>
  <c r="M89" i="2"/>
  <c r="M90" i="2"/>
  <c r="N90" i="2" s="1"/>
  <c r="M91" i="2"/>
  <c r="M92" i="2"/>
  <c r="M93" i="2"/>
  <c r="M94" i="2"/>
  <c r="N94" i="2" s="1"/>
  <c r="M95" i="2"/>
  <c r="M96" i="2"/>
  <c r="M97" i="2"/>
  <c r="M98" i="2"/>
  <c r="M99" i="2"/>
  <c r="M100" i="2"/>
  <c r="M101" i="2"/>
  <c r="M102" i="2"/>
  <c r="M103" i="2"/>
  <c r="M104" i="2"/>
  <c r="M105" i="2"/>
  <c r="M106" i="2"/>
  <c r="N106" i="2" s="1"/>
  <c r="M107" i="2"/>
  <c r="M108" i="2"/>
  <c r="M109" i="2"/>
  <c r="M110" i="2"/>
  <c r="N110" i="2" s="1"/>
  <c r="M111" i="2"/>
  <c r="M112" i="2"/>
  <c r="M113" i="2"/>
  <c r="M114" i="2"/>
  <c r="M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4" i="2"/>
  <c r="N16" i="2"/>
  <c r="N17" i="2"/>
  <c r="N18" i="2"/>
  <c r="N20" i="2"/>
  <c r="N21" i="2"/>
  <c r="N22" i="2"/>
  <c r="N24" i="2"/>
  <c r="N25" i="2"/>
  <c r="N28" i="2"/>
  <c r="N29" i="2"/>
  <c r="N32" i="2"/>
  <c r="N33" i="2"/>
  <c r="N34" i="2"/>
  <c r="N36" i="2"/>
  <c r="N37" i="2"/>
  <c r="N38" i="2"/>
  <c r="N40" i="2"/>
  <c r="N41" i="2"/>
  <c r="N44" i="2"/>
  <c r="N45" i="2"/>
  <c r="N48" i="2"/>
  <c r="N49" i="2"/>
  <c r="N50" i="2"/>
  <c r="N52" i="2"/>
  <c r="N53" i="2"/>
  <c r="N54" i="2"/>
  <c r="N56" i="2"/>
  <c r="N57" i="2"/>
  <c r="N60" i="2"/>
  <c r="N61" i="2"/>
  <c r="N64" i="2"/>
  <c r="N65" i="2"/>
  <c r="N66" i="2"/>
  <c r="N68" i="2"/>
  <c r="N69" i="2"/>
  <c r="N70" i="2"/>
  <c r="N72" i="2"/>
  <c r="N73" i="2"/>
  <c r="N76" i="2"/>
  <c r="N77" i="2"/>
  <c r="N80" i="2"/>
  <c r="N81" i="2"/>
  <c r="N82" i="2"/>
  <c r="N84" i="2"/>
  <c r="N85" i="2"/>
  <c r="N86" i="2"/>
  <c r="N88" i="2"/>
  <c r="N89" i="2"/>
  <c r="N92" i="2"/>
  <c r="N93" i="2"/>
  <c r="N96" i="2"/>
  <c r="N97" i="2"/>
  <c r="N98" i="2"/>
  <c r="N100" i="2"/>
  <c r="N101" i="2"/>
  <c r="N102" i="2"/>
  <c r="N104" i="2"/>
  <c r="N105" i="2"/>
  <c r="N108" i="2"/>
  <c r="N109" i="2"/>
  <c r="N112" i="2"/>
  <c r="N113" i="2"/>
  <c r="N114" i="2"/>
  <c r="B14" i="2"/>
  <c r="B15" i="2" s="1"/>
  <c r="J15" i="2" s="1"/>
  <c r="N111" i="2" l="1"/>
  <c r="N103" i="2"/>
  <c r="N95" i="2"/>
  <c r="N87" i="2"/>
  <c r="N79" i="2"/>
  <c r="N71" i="2"/>
  <c r="N63" i="2"/>
  <c r="N55" i="2"/>
  <c r="N47" i="2"/>
  <c r="N39" i="2"/>
  <c r="N31" i="2"/>
  <c r="N23" i="2"/>
  <c r="N15" i="2"/>
  <c r="N107" i="2"/>
  <c r="N99" i="2"/>
  <c r="N91" i="2"/>
  <c r="N83" i="2"/>
  <c r="N75" i="2"/>
  <c r="N67" i="2"/>
  <c r="N59" i="2"/>
  <c r="N51" i="2"/>
  <c r="N43" i="2"/>
  <c r="N35" i="2"/>
  <c r="N27" i="2"/>
  <c r="N19" i="2"/>
  <c r="N14" i="2"/>
  <c r="I15" i="2"/>
  <c r="K15" i="2" s="1"/>
  <c r="J14" i="2"/>
  <c r="K14" i="2" s="1"/>
  <c r="I14" i="2"/>
  <c r="B16" i="2"/>
  <c r="E16" i="2" s="1"/>
  <c r="E14" i="2"/>
  <c r="D14" i="2"/>
  <c r="D15" i="2"/>
  <c r="E15" i="2"/>
  <c r="O14" i="2" l="1"/>
  <c r="O15" i="2"/>
  <c r="F14" i="2"/>
  <c r="G14" i="2" s="1"/>
  <c r="J16" i="2"/>
  <c r="K16" i="2" s="1"/>
  <c r="I16" i="2"/>
  <c r="D16" i="2"/>
  <c r="B17" i="2"/>
  <c r="F15" i="2"/>
  <c r="G15" i="2" s="1"/>
  <c r="F16" i="2"/>
  <c r="G16" i="2" s="1"/>
  <c r="J17" i="2" l="1"/>
  <c r="I17" i="2"/>
  <c r="O16" i="2"/>
  <c r="B18" i="2"/>
  <c r="E17" i="2"/>
  <c r="D17" i="2"/>
  <c r="F17" i="2" s="1"/>
  <c r="G17" i="2" s="1"/>
  <c r="J18" i="2" l="1"/>
  <c r="I18" i="2"/>
  <c r="K17" i="2"/>
  <c r="O17" i="2" s="1"/>
  <c r="B19" i="2"/>
  <c r="D18" i="2"/>
  <c r="E18" i="2"/>
  <c r="I19" i="2" l="1"/>
  <c r="J19" i="2"/>
  <c r="K19" i="2" s="1"/>
  <c r="K18" i="2"/>
  <c r="O18" i="2" s="1"/>
  <c r="F18" i="2"/>
  <c r="G18" i="2" s="1"/>
  <c r="B20" i="2"/>
  <c r="E19" i="2"/>
  <c r="D19" i="2"/>
  <c r="F19" i="2" l="1"/>
  <c r="G19" i="2" s="1"/>
  <c r="I20" i="2"/>
  <c r="J20" i="2"/>
  <c r="K20" i="2" s="1"/>
  <c r="O19" i="2"/>
  <c r="B21" i="2"/>
  <c r="E20" i="2"/>
  <c r="D20" i="2"/>
  <c r="I21" i="2" l="1"/>
  <c r="J21" i="2"/>
  <c r="K21" i="2" s="1"/>
  <c r="O20" i="2"/>
  <c r="B22" i="2"/>
  <c r="D21" i="2"/>
  <c r="E21" i="2"/>
  <c r="F20" i="2"/>
  <c r="G20" i="2" s="1"/>
  <c r="I22" i="2" l="1"/>
  <c r="J22" i="2"/>
  <c r="O21" i="2"/>
  <c r="F21" i="2"/>
  <c r="G21" i="2" s="1"/>
  <c r="B23" i="2"/>
  <c r="E22" i="2"/>
  <c r="D22" i="2"/>
  <c r="F22" i="2" s="1"/>
  <c r="G22" i="2" s="1"/>
  <c r="K22" i="2" l="1"/>
  <c r="J23" i="2"/>
  <c r="I23" i="2"/>
  <c r="O22" i="2"/>
  <c r="B24" i="2"/>
  <c r="E23" i="2"/>
  <c r="D23" i="2"/>
  <c r="F23" i="2" s="1"/>
  <c r="G23" i="2" s="1"/>
  <c r="I24" i="2" l="1"/>
  <c r="J24" i="2"/>
  <c r="K23" i="2"/>
  <c r="O23" i="2" s="1"/>
  <c r="B25" i="2"/>
  <c r="E24" i="2"/>
  <c r="D24" i="2"/>
  <c r="F24" i="2" s="1"/>
  <c r="G24" i="2" s="1"/>
  <c r="K24" i="2" l="1"/>
  <c r="O24" i="2" s="1"/>
  <c r="J25" i="2"/>
  <c r="I25" i="2"/>
  <c r="B26" i="2"/>
  <c r="D25" i="2"/>
  <c r="E25" i="2"/>
  <c r="J26" i="2" l="1"/>
  <c r="I26" i="2"/>
  <c r="K25" i="2"/>
  <c r="O25" i="2" s="1"/>
  <c r="F25" i="2"/>
  <c r="G25" i="2" s="1"/>
  <c r="B27" i="2"/>
  <c r="E26" i="2"/>
  <c r="D26" i="2"/>
  <c r="F26" i="2" s="1"/>
  <c r="G26" i="2" s="1"/>
  <c r="I27" i="2" l="1"/>
  <c r="J27" i="2"/>
  <c r="K27" i="2" s="1"/>
  <c r="K26" i="2"/>
  <c r="O26" i="2" s="1"/>
  <c r="B28" i="2"/>
  <c r="D27" i="2"/>
  <c r="E27" i="2"/>
  <c r="I28" i="2" l="1"/>
  <c r="J28" i="2"/>
  <c r="O27" i="2"/>
  <c r="B29" i="2"/>
  <c r="D28" i="2"/>
  <c r="E28" i="2"/>
  <c r="F27" i="2"/>
  <c r="G27" i="2" s="1"/>
  <c r="K28" i="2" l="1"/>
  <c r="O28" i="2" s="1"/>
  <c r="I29" i="2"/>
  <c r="J29" i="2"/>
  <c r="B30" i="2"/>
  <c r="D29" i="2"/>
  <c r="E29" i="2"/>
  <c r="F28" i="2"/>
  <c r="G28" i="2" s="1"/>
  <c r="K29" i="2" l="1"/>
  <c r="I30" i="2"/>
  <c r="J30" i="2"/>
  <c r="O29" i="2"/>
  <c r="F29" i="2"/>
  <c r="G29" i="2" s="1"/>
  <c r="B31" i="2"/>
  <c r="D30" i="2"/>
  <c r="E30" i="2"/>
  <c r="K30" i="2" l="1"/>
  <c r="O30" i="2" s="1"/>
  <c r="J31" i="2"/>
  <c r="I31" i="2"/>
  <c r="F30" i="2"/>
  <c r="G30" i="2" s="1"/>
  <c r="B32" i="2"/>
  <c r="E31" i="2"/>
  <c r="D31" i="2"/>
  <c r="F31" i="2" s="1"/>
  <c r="G31" i="2" s="1"/>
  <c r="J32" i="2" l="1"/>
  <c r="I32" i="2"/>
  <c r="K31" i="2"/>
  <c r="O31" i="2" s="1"/>
  <c r="B33" i="2"/>
  <c r="E32" i="2"/>
  <c r="D32" i="2"/>
  <c r="J33" i="2" l="1"/>
  <c r="I33" i="2"/>
  <c r="K32" i="2"/>
  <c r="O32" i="2" s="1"/>
  <c r="F32" i="2"/>
  <c r="G32" i="2" s="1"/>
  <c r="B34" i="2"/>
  <c r="E33" i="2"/>
  <c r="D33" i="2"/>
  <c r="F33" i="2" s="1"/>
  <c r="G33" i="2" s="1"/>
  <c r="J34" i="2" l="1"/>
  <c r="I34" i="2"/>
  <c r="K33" i="2"/>
  <c r="O33" i="2" s="1"/>
  <c r="B35" i="2"/>
  <c r="E34" i="2"/>
  <c r="D34" i="2"/>
  <c r="F34" i="2" s="1"/>
  <c r="G34" i="2" s="1"/>
  <c r="I35" i="2" l="1"/>
  <c r="J35" i="2"/>
  <c r="K35" i="2" s="1"/>
  <c r="K34" i="2"/>
  <c r="O34" i="2" s="1"/>
  <c r="B36" i="2"/>
  <c r="D35" i="2"/>
  <c r="E35" i="2"/>
  <c r="J36" i="2" l="1"/>
  <c r="I36" i="2"/>
  <c r="O35" i="2"/>
  <c r="F35" i="2"/>
  <c r="G35" i="2" s="1"/>
  <c r="B37" i="2"/>
  <c r="E36" i="2"/>
  <c r="D36" i="2"/>
  <c r="I37" i="2" l="1"/>
  <c r="J37" i="2"/>
  <c r="K36" i="2"/>
  <c r="O36" i="2" s="1"/>
  <c r="F36" i="2"/>
  <c r="G36" i="2" s="1"/>
  <c r="B38" i="2"/>
  <c r="E37" i="2"/>
  <c r="D37" i="2"/>
  <c r="F37" i="2" s="1"/>
  <c r="G37" i="2" s="1"/>
  <c r="K37" i="2" l="1"/>
  <c r="I38" i="2"/>
  <c r="J38" i="2"/>
  <c r="K38" i="2" s="1"/>
  <c r="O37" i="2"/>
  <c r="B39" i="2"/>
  <c r="E38" i="2"/>
  <c r="D38" i="2"/>
  <c r="O38" i="2" l="1"/>
  <c r="J39" i="2"/>
  <c r="I39" i="2"/>
  <c r="F38" i="2"/>
  <c r="G38" i="2" s="1"/>
  <c r="B40" i="2"/>
  <c r="D39" i="2"/>
  <c r="E39" i="2"/>
  <c r="J40" i="2" l="1"/>
  <c r="K40" i="2" s="1"/>
  <c r="I40" i="2"/>
  <c r="K39" i="2"/>
  <c r="O39" i="2" s="1"/>
  <c r="B41" i="2"/>
  <c r="D40" i="2"/>
  <c r="E40" i="2"/>
  <c r="F39" i="2"/>
  <c r="G39" i="2" s="1"/>
  <c r="J41" i="2" l="1"/>
  <c r="I41" i="2"/>
  <c r="O40" i="2"/>
  <c r="F40" i="2"/>
  <c r="G40" i="2" s="1"/>
  <c r="B42" i="2"/>
  <c r="E41" i="2"/>
  <c r="D41" i="2"/>
  <c r="F41" i="2" s="1"/>
  <c r="G41" i="2" s="1"/>
  <c r="J42" i="2" l="1"/>
  <c r="I42" i="2"/>
  <c r="K41" i="2"/>
  <c r="O41" i="2" s="1"/>
  <c r="B43" i="2"/>
  <c r="D42" i="2"/>
  <c r="E42" i="2"/>
  <c r="I43" i="2" l="1"/>
  <c r="J43" i="2"/>
  <c r="K43" i="2" s="1"/>
  <c r="F42" i="2"/>
  <c r="G42" i="2" s="1"/>
  <c r="K42" i="2"/>
  <c r="O42" i="2" s="1"/>
  <c r="B44" i="2"/>
  <c r="D43" i="2"/>
  <c r="E43" i="2"/>
  <c r="I44" i="2" l="1"/>
  <c r="J44" i="2"/>
  <c r="K44" i="2" s="1"/>
  <c r="O43" i="2"/>
  <c r="F43" i="2"/>
  <c r="G43" i="2" s="1"/>
  <c r="B45" i="2"/>
  <c r="E44" i="2"/>
  <c r="D44" i="2"/>
  <c r="I45" i="2" l="1"/>
  <c r="J45" i="2"/>
  <c r="K45" i="2" s="1"/>
  <c r="O44" i="2"/>
  <c r="F44" i="2"/>
  <c r="G44" i="2" s="1"/>
  <c r="B46" i="2"/>
  <c r="E45" i="2"/>
  <c r="D45" i="2"/>
  <c r="F45" i="2" s="1"/>
  <c r="G45" i="2" s="1"/>
  <c r="I46" i="2" l="1"/>
  <c r="J46" i="2"/>
  <c r="O45" i="2"/>
  <c r="B47" i="2"/>
  <c r="E46" i="2"/>
  <c r="D46" i="2"/>
  <c r="F46" i="2" s="1"/>
  <c r="G46" i="2" s="1"/>
  <c r="K46" i="2" l="1"/>
  <c r="O46" i="2" s="1"/>
  <c r="J47" i="2"/>
  <c r="I47" i="2"/>
  <c r="B48" i="2"/>
  <c r="E47" i="2"/>
  <c r="D47" i="2"/>
  <c r="F47" i="2" s="1"/>
  <c r="G47" i="2" s="1"/>
  <c r="J48" i="2" l="1"/>
  <c r="I48" i="2"/>
  <c r="K47" i="2"/>
  <c r="O47" i="2" s="1"/>
  <c r="B49" i="2"/>
  <c r="D48" i="2"/>
  <c r="E48" i="2"/>
  <c r="K48" i="2" l="1"/>
  <c r="O48" i="2" s="1"/>
  <c r="J49" i="2"/>
  <c r="I49" i="2"/>
  <c r="F48" i="2"/>
  <c r="G48" i="2" s="1"/>
  <c r="B50" i="2"/>
  <c r="D49" i="2"/>
  <c r="E49" i="2"/>
  <c r="J50" i="2" l="1"/>
  <c r="I50" i="2"/>
  <c r="K49" i="2"/>
  <c r="O49" i="2" s="1"/>
  <c r="F49" i="2"/>
  <c r="G49" i="2" s="1"/>
  <c r="B51" i="2"/>
  <c r="D50" i="2"/>
  <c r="E50" i="2"/>
  <c r="I51" i="2" l="1"/>
  <c r="J51" i="2"/>
  <c r="K51" i="2" s="1"/>
  <c r="K50" i="2"/>
  <c r="O50" i="2" s="1"/>
  <c r="F50" i="2"/>
  <c r="G50" i="2" s="1"/>
  <c r="B52" i="2"/>
  <c r="D51" i="2"/>
  <c r="E51" i="2"/>
  <c r="O51" i="2" l="1"/>
  <c r="I52" i="2"/>
  <c r="J52" i="2"/>
  <c r="K52" i="2" s="1"/>
  <c r="F51" i="2"/>
  <c r="G51" i="2" s="1"/>
  <c r="B53" i="2"/>
  <c r="E52" i="2"/>
  <c r="D52" i="2"/>
  <c r="F52" i="2" s="1"/>
  <c r="G52" i="2" s="1"/>
  <c r="O52" i="2" l="1"/>
  <c r="I53" i="2"/>
  <c r="J53" i="2"/>
  <c r="B54" i="2"/>
  <c r="E53" i="2"/>
  <c r="D53" i="2"/>
  <c r="F53" i="2" s="1"/>
  <c r="G53" i="2" s="1"/>
  <c r="K53" i="2" l="1"/>
  <c r="O53" i="2" s="1"/>
  <c r="I54" i="2"/>
  <c r="J54" i="2"/>
  <c r="B55" i="2"/>
  <c r="E54" i="2"/>
  <c r="D54" i="2"/>
  <c r="F54" i="2" l="1"/>
  <c r="G54" i="2" s="1"/>
  <c r="K54" i="2"/>
  <c r="O54" i="2" s="1"/>
  <c r="J55" i="2"/>
  <c r="I55" i="2"/>
  <c r="B56" i="2"/>
  <c r="E55" i="2"/>
  <c r="D55" i="2"/>
  <c r="F55" i="2" s="1"/>
  <c r="G55" i="2" s="1"/>
  <c r="J56" i="2" l="1"/>
  <c r="I56" i="2"/>
  <c r="K55" i="2"/>
  <c r="O55" i="2" s="1"/>
  <c r="B57" i="2"/>
  <c r="D56" i="2"/>
  <c r="E56" i="2"/>
  <c r="K56" i="2" l="1"/>
  <c r="O56" i="2" s="1"/>
  <c r="J57" i="2"/>
  <c r="I57" i="2"/>
  <c r="F56" i="2"/>
  <c r="G56" i="2" s="1"/>
  <c r="B58" i="2"/>
  <c r="E57" i="2"/>
  <c r="D57" i="2"/>
  <c r="J58" i="2" l="1"/>
  <c r="I58" i="2"/>
  <c r="K57" i="2"/>
  <c r="O57" i="2" s="1"/>
  <c r="F57" i="2"/>
  <c r="G57" i="2" s="1"/>
  <c r="B59" i="2"/>
  <c r="D58" i="2"/>
  <c r="E58" i="2"/>
  <c r="I59" i="2" l="1"/>
  <c r="J59" i="2"/>
  <c r="K59" i="2" s="1"/>
  <c r="K58" i="2"/>
  <c r="O58" i="2" s="1"/>
  <c r="F58" i="2"/>
  <c r="G58" i="2" s="1"/>
  <c r="B60" i="2"/>
  <c r="E59" i="2"/>
  <c r="D59" i="2"/>
  <c r="O59" i="2" l="1"/>
  <c r="J60" i="2"/>
  <c r="K60" i="2" s="1"/>
  <c r="O60" i="2" s="1"/>
  <c r="I60" i="2"/>
  <c r="F59" i="2"/>
  <c r="G59" i="2" s="1"/>
  <c r="B61" i="2"/>
  <c r="D60" i="2"/>
  <c r="E60" i="2"/>
  <c r="F60" i="2" l="1"/>
  <c r="G60" i="2" s="1"/>
  <c r="I61" i="2"/>
  <c r="J61" i="2"/>
  <c r="K61" i="2" s="1"/>
  <c r="O61" i="2" s="1"/>
  <c r="B62" i="2"/>
  <c r="E61" i="2"/>
  <c r="D61" i="2"/>
  <c r="F61" i="2" s="1"/>
  <c r="G61" i="2" s="1"/>
  <c r="I62" i="2" l="1"/>
  <c r="J62" i="2"/>
  <c r="B63" i="2"/>
  <c r="E62" i="2"/>
  <c r="D62" i="2"/>
  <c r="F62" i="2" s="1"/>
  <c r="G62" i="2" s="1"/>
  <c r="K62" i="2" l="1"/>
  <c r="J63" i="2"/>
  <c r="I63" i="2"/>
  <c r="O62" i="2"/>
  <c r="B64" i="2"/>
  <c r="D63" i="2"/>
  <c r="E63" i="2"/>
  <c r="K63" i="2" l="1"/>
  <c r="O63" i="2" s="1"/>
  <c r="F63" i="2"/>
  <c r="G63" i="2" s="1"/>
  <c r="I64" i="2"/>
  <c r="J64" i="2"/>
  <c r="K64" i="2" s="1"/>
  <c r="B65" i="2"/>
  <c r="E64" i="2"/>
  <c r="D64" i="2"/>
  <c r="F64" i="2" s="1"/>
  <c r="G64" i="2" s="1"/>
  <c r="J65" i="2" l="1"/>
  <c r="I65" i="2"/>
  <c r="O64" i="2"/>
  <c r="B66" i="2"/>
  <c r="E65" i="2"/>
  <c r="D65" i="2"/>
  <c r="F65" i="2" s="1"/>
  <c r="G65" i="2" s="1"/>
  <c r="J66" i="2" l="1"/>
  <c r="K66" i="2" s="1"/>
  <c r="I66" i="2"/>
  <c r="K65" i="2"/>
  <c r="O65" i="2" s="1"/>
  <c r="B67" i="2"/>
  <c r="E66" i="2"/>
  <c r="D66" i="2"/>
  <c r="F66" i="2" s="1"/>
  <c r="G66" i="2" s="1"/>
  <c r="I67" i="2" l="1"/>
  <c r="J67" i="2"/>
  <c r="K67" i="2" s="1"/>
  <c r="O66" i="2"/>
  <c r="B68" i="2"/>
  <c r="E67" i="2"/>
  <c r="D67" i="2"/>
  <c r="F67" i="2" s="1"/>
  <c r="G67" i="2" s="1"/>
  <c r="O67" i="2" l="1"/>
  <c r="I68" i="2"/>
  <c r="J68" i="2"/>
  <c r="B69" i="2"/>
  <c r="D68" i="2"/>
  <c r="E68" i="2"/>
  <c r="K68" i="2" l="1"/>
  <c r="O68" i="2" s="1"/>
  <c r="I69" i="2"/>
  <c r="J69" i="2"/>
  <c r="K69" i="2" s="1"/>
  <c r="F68" i="2"/>
  <c r="G68" i="2" s="1"/>
  <c r="B70" i="2"/>
  <c r="D69" i="2"/>
  <c r="E69" i="2"/>
  <c r="O69" i="2" l="1"/>
  <c r="I70" i="2"/>
  <c r="J70" i="2"/>
  <c r="F69" i="2"/>
  <c r="G69" i="2" s="1"/>
  <c r="B71" i="2"/>
  <c r="D70" i="2"/>
  <c r="E70" i="2"/>
  <c r="J71" i="2" l="1"/>
  <c r="I71" i="2"/>
  <c r="K70" i="2"/>
  <c r="O70" i="2" s="1"/>
  <c r="F70" i="2"/>
  <c r="G70" i="2" s="1"/>
  <c r="B72" i="2"/>
  <c r="D71" i="2"/>
  <c r="E71" i="2"/>
  <c r="K71" i="2" l="1"/>
  <c r="O71" i="2" s="1"/>
  <c r="F71" i="2"/>
  <c r="G71" i="2" s="1"/>
  <c r="J72" i="2"/>
  <c r="K72" i="2" s="1"/>
  <c r="O72" i="2" s="1"/>
  <c r="I72" i="2"/>
  <c r="B73" i="2"/>
  <c r="D72" i="2"/>
  <c r="E72" i="2"/>
  <c r="J73" i="2" l="1"/>
  <c r="I73" i="2"/>
  <c r="F72" i="2"/>
  <c r="G72" i="2" s="1"/>
  <c r="B74" i="2"/>
  <c r="D73" i="2"/>
  <c r="F73" i="2" s="1"/>
  <c r="G73" i="2" s="1"/>
  <c r="E73" i="2"/>
  <c r="I74" i="2" l="1"/>
  <c r="J74" i="2"/>
  <c r="K73" i="2"/>
  <c r="O73" i="2" s="1"/>
  <c r="B75" i="2"/>
  <c r="D74" i="2"/>
  <c r="E74" i="2"/>
  <c r="I75" i="2" l="1"/>
  <c r="J75" i="2"/>
  <c r="K75" i="2" s="1"/>
  <c r="K74" i="2"/>
  <c r="O74" i="2" s="1"/>
  <c r="F74" i="2"/>
  <c r="G74" i="2" s="1"/>
  <c r="B76" i="2"/>
  <c r="E75" i="2"/>
  <c r="D75" i="2"/>
  <c r="F75" i="2" s="1"/>
  <c r="G75" i="2" s="1"/>
  <c r="I76" i="2" l="1"/>
  <c r="J76" i="2"/>
  <c r="K76" i="2" s="1"/>
  <c r="O76" i="2" s="1"/>
  <c r="O75" i="2"/>
  <c r="B77" i="2"/>
  <c r="E76" i="2"/>
  <c r="D76" i="2"/>
  <c r="F76" i="2" s="1"/>
  <c r="G76" i="2" s="1"/>
  <c r="I77" i="2" l="1"/>
  <c r="J77" i="2"/>
  <c r="K77" i="2" s="1"/>
  <c r="B78" i="2"/>
  <c r="D77" i="2"/>
  <c r="E77" i="2"/>
  <c r="O77" i="2" l="1"/>
  <c r="I78" i="2"/>
  <c r="J78" i="2"/>
  <c r="F77" i="2"/>
  <c r="G77" i="2" s="1"/>
  <c r="B79" i="2"/>
  <c r="D78" i="2"/>
  <c r="E78" i="2"/>
  <c r="K78" i="2" l="1"/>
  <c r="J79" i="2"/>
  <c r="I79" i="2"/>
  <c r="O78" i="2"/>
  <c r="B80" i="2"/>
  <c r="E79" i="2"/>
  <c r="D79" i="2"/>
  <c r="F79" i="2" s="1"/>
  <c r="G79" i="2" s="1"/>
  <c r="F78" i="2"/>
  <c r="G78" i="2" s="1"/>
  <c r="J80" i="2" l="1"/>
  <c r="K80" i="2" s="1"/>
  <c r="I80" i="2"/>
  <c r="K79" i="2"/>
  <c r="O79" i="2" s="1"/>
  <c r="B81" i="2"/>
  <c r="E80" i="2"/>
  <c r="D80" i="2"/>
  <c r="F80" i="2" s="1"/>
  <c r="G80" i="2" s="1"/>
  <c r="J81" i="2" l="1"/>
  <c r="I81" i="2"/>
  <c r="O80" i="2"/>
  <c r="B82" i="2"/>
  <c r="D81" i="2"/>
  <c r="E81" i="2"/>
  <c r="J82" i="2" l="1"/>
  <c r="I82" i="2"/>
  <c r="K81" i="2"/>
  <c r="O81" i="2" s="1"/>
  <c r="F81" i="2"/>
  <c r="G81" i="2" s="1"/>
  <c r="B83" i="2"/>
  <c r="E82" i="2"/>
  <c r="D82" i="2"/>
  <c r="F82" i="2" s="1"/>
  <c r="G82" i="2" s="1"/>
  <c r="I83" i="2" l="1"/>
  <c r="J83" i="2"/>
  <c r="K83" i="2" s="1"/>
  <c r="K82" i="2"/>
  <c r="O82" i="2" s="1"/>
  <c r="B84" i="2"/>
  <c r="E83" i="2"/>
  <c r="D83" i="2"/>
  <c r="J84" i="2" l="1"/>
  <c r="I84" i="2"/>
  <c r="O83" i="2"/>
  <c r="F83" i="2"/>
  <c r="G83" i="2" s="1"/>
  <c r="B85" i="2"/>
  <c r="D84" i="2"/>
  <c r="E84" i="2"/>
  <c r="I85" i="2" l="1"/>
  <c r="J85" i="2"/>
  <c r="K84" i="2"/>
  <c r="O84" i="2" s="1"/>
  <c r="F84" i="2"/>
  <c r="G84" i="2" s="1"/>
  <c r="B86" i="2"/>
  <c r="D85" i="2"/>
  <c r="E85" i="2"/>
  <c r="K85" i="2" l="1"/>
  <c r="I86" i="2"/>
  <c r="J86" i="2"/>
  <c r="K86" i="2" s="1"/>
  <c r="O85" i="2"/>
  <c r="F85" i="2"/>
  <c r="G85" i="2" s="1"/>
  <c r="B87" i="2"/>
  <c r="D86" i="2"/>
  <c r="E86" i="2"/>
  <c r="J87" i="2" l="1"/>
  <c r="I87" i="2"/>
  <c r="O86" i="2"/>
  <c r="B88" i="2"/>
  <c r="E87" i="2"/>
  <c r="D87" i="2"/>
  <c r="F87" i="2" s="1"/>
  <c r="G87" i="2" s="1"/>
  <c r="F86" i="2"/>
  <c r="G86" i="2" s="1"/>
  <c r="J88" i="2" l="1"/>
  <c r="I88" i="2"/>
  <c r="K87" i="2"/>
  <c r="O87" i="2" s="1"/>
  <c r="B89" i="2"/>
  <c r="D88" i="2"/>
  <c r="E88" i="2"/>
  <c r="J89" i="2" l="1"/>
  <c r="I89" i="2"/>
  <c r="K88" i="2"/>
  <c r="O88" i="2" s="1"/>
  <c r="B90" i="2"/>
  <c r="D89" i="2"/>
  <c r="E89" i="2"/>
  <c r="F88" i="2"/>
  <c r="G88" i="2" s="1"/>
  <c r="I90" i="2" l="1"/>
  <c r="J90" i="2"/>
  <c r="K90" i="2" s="1"/>
  <c r="K89" i="2"/>
  <c r="O89" i="2" s="1"/>
  <c r="B91" i="2"/>
  <c r="E90" i="2"/>
  <c r="D90" i="2"/>
  <c r="F90" i="2" s="1"/>
  <c r="G90" i="2" s="1"/>
  <c r="F89" i="2"/>
  <c r="G89" i="2" s="1"/>
  <c r="I91" i="2" l="1"/>
  <c r="J91" i="2"/>
  <c r="K91" i="2" s="1"/>
  <c r="O90" i="2"/>
  <c r="B92" i="2"/>
  <c r="E91" i="2"/>
  <c r="D91" i="2"/>
  <c r="F91" i="2" s="1"/>
  <c r="G91" i="2" s="1"/>
  <c r="I92" i="2" l="1"/>
  <c r="J92" i="2"/>
  <c r="K92" i="2" s="1"/>
  <c r="O91" i="2"/>
  <c r="B93" i="2"/>
  <c r="D92" i="2"/>
  <c r="E92" i="2"/>
  <c r="I93" i="2" l="1"/>
  <c r="J93" i="2"/>
  <c r="K93" i="2" s="1"/>
  <c r="O92" i="2"/>
  <c r="B94" i="2"/>
  <c r="D93" i="2"/>
  <c r="E93" i="2"/>
  <c r="F92" i="2"/>
  <c r="G92" i="2" s="1"/>
  <c r="I94" i="2" l="1"/>
  <c r="J94" i="2"/>
  <c r="K94" i="2" s="1"/>
  <c r="O93" i="2"/>
  <c r="F93" i="2"/>
  <c r="G93" i="2" s="1"/>
  <c r="B95" i="2"/>
  <c r="D94" i="2"/>
  <c r="E94" i="2"/>
  <c r="J95" i="2" l="1"/>
  <c r="I95" i="2"/>
  <c r="O94" i="2"/>
  <c r="B96" i="2"/>
  <c r="E95" i="2"/>
  <c r="D95" i="2"/>
  <c r="F95" i="2" s="1"/>
  <c r="G95" i="2" s="1"/>
  <c r="F94" i="2"/>
  <c r="G94" i="2" s="1"/>
  <c r="J96" i="2" l="1"/>
  <c r="I96" i="2"/>
  <c r="K95" i="2"/>
  <c r="O95" i="2" s="1"/>
  <c r="B97" i="2"/>
  <c r="E96" i="2"/>
  <c r="D96" i="2"/>
  <c r="F96" i="2" s="1"/>
  <c r="G96" i="2" s="1"/>
  <c r="J97" i="2" l="1"/>
  <c r="K97" i="2" s="1"/>
  <c r="O97" i="2" s="1"/>
  <c r="I97" i="2"/>
  <c r="K96" i="2"/>
  <c r="O96" i="2" s="1"/>
  <c r="B98" i="2"/>
  <c r="E97" i="2"/>
  <c r="D97" i="2"/>
  <c r="I98" i="2" l="1"/>
  <c r="J98" i="2"/>
  <c r="F97" i="2"/>
  <c r="G97" i="2" s="1"/>
  <c r="B99" i="2"/>
  <c r="E98" i="2"/>
  <c r="D98" i="2"/>
  <c r="F98" i="2" s="1"/>
  <c r="G98" i="2" s="1"/>
  <c r="I99" i="2" l="1"/>
  <c r="J99" i="2"/>
  <c r="K99" i="2" s="1"/>
  <c r="K98" i="2"/>
  <c r="O98" i="2" s="1"/>
  <c r="B100" i="2"/>
  <c r="D99" i="2"/>
  <c r="E99" i="2"/>
  <c r="I100" i="2" l="1"/>
  <c r="J100" i="2"/>
  <c r="K100" i="2" s="1"/>
  <c r="O99" i="2"/>
  <c r="F99" i="2"/>
  <c r="G99" i="2" s="1"/>
  <c r="B101" i="2"/>
  <c r="D100" i="2"/>
  <c r="E100" i="2"/>
  <c r="O100" i="2" l="1"/>
  <c r="I101" i="2"/>
  <c r="J101" i="2"/>
  <c r="K101" i="2" s="1"/>
  <c r="F100" i="2"/>
  <c r="G100" i="2" s="1"/>
  <c r="B102" i="2"/>
  <c r="E101" i="2"/>
  <c r="D101" i="2"/>
  <c r="F101" i="2" s="1"/>
  <c r="G101" i="2" s="1"/>
  <c r="I102" i="2" l="1"/>
  <c r="J102" i="2"/>
  <c r="O101" i="2"/>
  <c r="B103" i="2"/>
  <c r="E102" i="2"/>
  <c r="D102" i="2"/>
  <c r="F102" i="2" s="1"/>
  <c r="G102" i="2" s="1"/>
  <c r="J103" i="2" l="1"/>
  <c r="I103" i="2"/>
  <c r="K102" i="2"/>
  <c r="O102" i="2" s="1"/>
  <c r="B104" i="2"/>
  <c r="E103" i="2"/>
  <c r="D103" i="2"/>
  <c r="F103" i="2" s="1"/>
  <c r="G103" i="2" s="1"/>
  <c r="K103" i="2" l="1"/>
  <c r="O103" i="2" s="1"/>
  <c r="I104" i="2"/>
  <c r="J104" i="2"/>
  <c r="K104" i="2" s="1"/>
  <c r="O104" i="2" s="1"/>
  <c r="B105" i="2"/>
  <c r="E104" i="2"/>
  <c r="D104" i="2"/>
  <c r="F104" i="2" s="1"/>
  <c r="G104" i="2" s="1"/>
  <c r="J105" i="2" l="1"/>
  <c r="I105" i="2"/>
  <c r="B106" i="2"/>
  <c r="D105" i="2"/>
  <c r="E105" i="2"/>
  <c r="J106" i="2" l="1"/>
  <c r="I106" i="2"/>
  <c r="K105" i="2"/>
  <c r="O105" i="2" s="1"/>
  <c r="B107" i="2"/>
  <c r="D106" i="2"/>
  <c r="E106" i="2"/>
  <c r="F105" i="2"/>
  <c r="G105" i="2" s="1"/>
  <c r="I107" i="2" l="1"/>
  <c r="J107" i="2"/>
  <c r="K107" i="2" s="1"/>
  <c r="K106" i="2"/>
  <c r="O106" i="2" s="1"/>
  <c r="F106" i="2"/>
  <c r="G106" i="2" s="1"/>
  <c r="B108" i="2"/>
  <c r="D107" i="2"/>
  <c r="E107" i="2"/>
  <c r="O107" i="2" l="1"/>
  <c r="I108" i="2"/>
  <c r="J108" i="2"/>
  <c r="K108" i="2" s="1"/>
  <c r="F107" i="2"/>
  <c r="G107" i="2" s="1"/>
  <c r="B109" i="2"/>
  <c r="D108" i="2"/>
  <c r="E108" i="2"/>
  <c r="O108" i="2" l="1"/>
  <c r="I109" i="2"/>
  <c r="J109" i="2"/>
  <c r="K109" i="2" s="1"/>
  <c r="F108" i="2"/>
  <c r="G108" i="2" s="1"/>
  <c r="B110" i="2"/>
  <c r="E109" i="2"/>
  <c r="D109" i="2"/>
  <c r="F109" i="2" s="1"/>
  <c r="G109" i="2" s="1"/>
  <c r="O109" i="2" l="1"/>
  <c r="I110" i="2"/>
  <c r="J110" i="2"/>
  <c r="K110" i="2" s="1"/>
  <c r="B111" i="2"/>
  <c r="E110" i="2"/>
  <c r="D110" i="2"/>
  <c r="F110" i="2" s="1"/>
  <c r="G110" i="2" s="1"/>
  <c r="O110" i="2" l="1"/>
  <c r="J111" i="2"/>
  <c r="I111" i="2"/>
  <c r="B112" i="2"/>
  <c r="E111" i="2"/>
  <c r="D111" i="2"/>
  <c r="F111" i="2" s="1"/>
  <c r="G111" i="2" s="1"/>
  <c r="K111" i="2" l="1"/>
  <c r="O111" i="2" s="1"/>
  <c r="J112" i="2"/>
  <c r="I112" i="2"/>
  <c r="B113" i="2"/>
  <c r="E112" i="2"/>
  <c r="D112" i="2"/>
  <c r="F112" i="2" s="1"/>
  <c r="G112" i="2" s="1"/>
  <c r="K112" i="2" l="1"/>
  <c r="O112" i="2" s="1"/>
  <c r="J113" i="2"/>
  <c r="I113" i="2"/>
  <c r="B114" i="2"/>
  <c r="D113" i="2"/>
  <c r="E113" i="2"/>
  <c r="J114" i="2" l="1"/>
  <c r="I114" i="2"/>
  <c r="K113" i="2"/>
  <c r="O113" i="2" s="1"/>
  <c r="F113" i="2"/>
  <c r="G113" i="2" s="1"/>
  <c r="E114" i="2"/>
  <c r="D114" i="2"/>
  <c r="F114" i="2" s="1"/>
  <c r="G114" i="2" s="1"/>
  <c r="K114" i="2" l="1"/>
  <c r="O114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Matthias Geissmann</author>
  </authors>
  <commentList>
    <comment ref="K13" authorId="0" shapeId="0" xr:uid="{1F0B1805-139C-46CB-B81B-024353E0EC34}">
      <text>
        <r>
          <rPr>
            <b/>
            <sz val="9"/>
            <color indexed="81"/>
            <rFont val="Segoe UI"/>
            <charset val="1"/>
          </rPr>
          <t>Matthias Geissmann:</t>
        </r>
        <r>
          <rPr>
            <sz val="9"/>
            <color indexed="81"/>
            <rFont val="Segoe UI"/>
            <charset val="1"/>
          </rPr>
          <t xml:space="preserve">
Hier wird atan2 verwendet um Phasensprünge zu vermeiden.</t>
        </r>
      </text>
    </comment>
    <comment ref="N13" authorId="0" shapeId="0" xr:uid="{7BB1925B-27FD-4616-927A-04F9648A69C7}">
      <text>
        <r>
          <rPr>
            <b/>
            <sz val="9"/>
            <color indexed="81"/>
            <rFont val="Segoe UI"/>
            <charset val="1"/>
          </rPr>
          <t>Matthias Geissmann:</t>
        </r>
        <r>
          <rPr>
            <sz val="9"/>
            <color indexed="81"/>
            <rFont val="Segoe UI"/>
            <charset val="1"/>
          </rPr>
          <t xml:space="preserve">
Hier wird atan2 verwendet um Phasensprünge zu vermeiden.</t>
        </r>
      </text>
    </comment>
  </commentList>
</comments>
</file>

<file path=xl/sharedStrings.xml><?xml version="1.0" encoding="utf-8"?>
<sst xmlns="http://schemas.openxmlformats.org/spreadsheetml/2006/main" count="24" uniqueCount="24">
  <si>
    <t>Kp</t>
  </si>
  <si>
    <t>Tv</t>
  </si>
  <si>
    <t>Tn</t>
  </si>
  <si>
    <t>Tf</t>
  </si>
  <si>
    <t>omega</t>
  </si>
  <si>
    <t>|z_1|</t>
  </si>
  <si>
    <t>|z_2|</t>
  </si>
  <si>
    <t>|z|</t>
  </si>
  <si>
    <t>|z_dB|</t>
  </si>
  <si>
    <t>&lt;z_1</t>
  </si>
  <si>
    <t>&lt;z_2</t>
  </si>
  <si>
    <t>&lt;z</t>
  </si>
  <si>
    <t>Im z_1</t>
  </si>
  <si>
    <t>Re z_1</t>
  </si>
  <si>
    <t>Im z_2</t>
  </si>
  <si>
    <t>Re z_2</t>
  </si>
  <si>
    <t>Betrag Zähler</t>
  </si>
  <si>
    <t>Betrag Nenner</t>
  </si>
  <si>
    <t>Betrag UTF</t>
  </si>
  <si>
    <t>Umwandlung in DB</t>
  </si>
  <si>
    <t>Phase Zähler</t>
  </si>
  <si>
    <t>Phase Nenner</t>
  </si>
  <si>
    <t>Start Frequenz</t>
  </si>
  <si>
    <t>Frequenz Exponent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</si>
</sst>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3" borderId="0" xfId="0" applyFill="1" applyAlignment="1">
      <alignment horizontal="center"/>
    </xf>
    <xf numFmtId="0" fontId="0" fillId="3" borderId="0" xfId="0" quotePrefix="1" applyFill="1"/>
    <xf numFmtId="0" fontId="0" fillId="4" borderId="0" xfId="0" quotePrefix="1" applyFill="1"/>
    <xf numFmtId="0" fontId="0" fillId="4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PID!$G$13</c:f>
              <c:strCache>
                <c:ptCount val="1"/>
                <c:pt idx="0">
                  <c:v>|z_dB|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PID!$B$14:$B$114</c:f>
              <c:numCache>
                <c:formatCode>0.000</c:formatCode>
                <c:ptCount val="101"/>
                <c:pt idx="0">
                  <c:v>0.05</c:v>
                </c:pt>
                <c:pt idx="1">
                  <c:v>5.7499999999999996E-2</c:v>
                </c:pt>
                <c:pt idx="2">
                  <c:v>6.6124999999999989E-2</c:v>
                </c:pt>
                <c:pt idx="3">
                  <c:v>7.6043749999999979E-2</c:v>
                </c:pt>
                <c:pt idx="4">
                  <c:v>8.7450312499999974E-2</c:v>
                </c:pt>
                <c:pt idx="5">
                  <c:v>0.10056785937499996</c:v>
                </c:pt>
                <c:pt idx="6">
                  <c:v>0.11565303828124994</c:v>
                </c:pt>
                <c:pt idx="7">
                  <c:v>0.13300099402343743</c:v>
                </c:pt>
                <c:pt idx="8">
                  <c:v>0.15295114312695304</c:v>
                </c:pt>
                <c:pt idx="9">
                  <c:v>0.17589381459599598</c:v>
                </c:pt>
                <c:pt idx="10">
                  <c:v>0.20227788678539538</c:v>
                </c:pt>
                <c:pt idx="11">
                  <c:v>0.23261956980320467</c:v>
                </c:pt>
                <c:pt idx="12">
                  <c:v>0.26751250527368536</c:v>
                </c:pt>
                <c:pt idx="13">
                  <c:v>0.30763938106473815</c:v>
                </c:pt>
                <c:pt idx="14">
                  <c:v>0.35378528822444882</c:v>
                </c:pt>
                <c:pt idx="15">
                  <c:v>0.40685308145811611</c:v>
                </c:pt>
                <c:pt idx="16">
                  <c:v>0.46788104367683347</c:v>
                </c:pt>
                <c:pt idx="17">
                  <c:v>0.53806320022835841</c:v>
                </c:pt>
                <c:pt idx="18">
                  <c:v>0.61877268026261212</c:v>
                </c:pt>
                <c:pt idx="19">
                  <c:v>0.71158858230200384</c:v>
                </c:pt>
                <c:pt idx="20">
                  <c:v>0.81832686964730439</c:v>
                </c:pt>
                <c:pt idx="21">
                  <c:v>0.94107590009440001</c:v>
                </c:pt>
                <c:pt idx="22">
                  <c:v>1.08223728510856</c:v>
                </c:pt>
                <c:pt idx="23">
                  <c:v>1.2445728778748439</c:v>
                </c:pt>
                <c:pt idx="24">
                  <c:v>1.4312588095560703</c:v>
                </c:pt>
                <c:pt idx="25">
                  <c:v>1.6459476309894807</c:v>
                </c:pt>
                <c:pt idx="26">
                  <c:v>1.8928397756379027</c:v>
                </c:pt>
                <c:pt idx="27">
                  <c:v>2.176765741983588</c:v>
                </c:pt>
                <c:pt idx="28">
                  <c:v>2.5032806032811261</c:v>
                </c:pt>
                <c:pt idx="29">
                  <c:v>2.8787726937732949</c:v>
                </c:pt>
                <c:pt idx="30">
                  <c:v>3.3105885978392888</c:v>
                </c:pt>
                <c:pt idx="31">
                  <c:v>3.8071768875151819</c:v>
                </c:pt>
                <c:pt idx="32">
                  <c:v>4.3782534206424586</c:v>
                </c:pt>
                <c:pt idx="33">
                  <c:v>5.0349914337388268</c:v>
                </c:pt>
                <c:pt idx="34">
                  <c:v>5.7902401487996507</c:v>
                </c:pt>
                <c:pt idx="35">
                  <c:v>6.6587761711195981</c:v>
                </c:pt>
                <c:pt idx="36">
                  <c:v>7.6575925967875369</c:v>
                </c:pt>
                <c:pt idx="37">
                  <c:v>8.8062314863056663</c:v>
                </c:pt>
                <c:pt idx="38">
                  <c:v>10.127166209251515</c:v>
                </c:pt>
                <c:pt idx="39">
                  <c:v>11.646241140639241</c:v>
                </c:pt>
                <c:pt idx="40">
                  <c:v>13.393177311735126</c:v>
                </c:pt>
                <c:pt idx="41">
                  <c:v>15.402153908495395</c:v>
                </c:pt>
                <c:pt idx="42">
                  <c:v>17.712476994769702</c:v>
                </c:pt>
                <c:pt idx="43">
                  <c:v>20.369348543985154</c:v>
                </c:pt>
                <c:pt idx="44">
                  <c:v>23.424750825582926</c:v>
                </c:pt>
                <c:pt idx="45">
                  <c:v>26.938463449420365</c:v>
                </c:pt>
                <c:pt idx="46">
                  <c:v>30.979232966833418</c:v>
                </c:pt>
                <c:pt idx="47">
                  <c:v>35.626117911858429</c:v>
                </c:pt>
                <c:pt idx="48">
                  <c:v>40.970035598637189</c:v>
                </c:pt>
                <c:pt idx="49">
                  <c:v>47.115540938432765</c:v>
                </c:pt>
                <c:pt idx="50">
                  <c:v>54.182872079197679</c:v>
                </c:pt>
                <c:pt idx="51">
                  <c:v>62.310302891077328</c:v>
                </c:pt>
                <c:pt idx="52">
                  <c:v>71.656848324738917</c:v>
                </c:pt>
                <c:pt idx="53">
                  <c:v>82.405375573449746</c:v>
                </c:pt>
                <c:pt idx="54">
                  <c:v>94.766181909467207</c:v>
                </c:pt>
                <c:pt idx="55">
                  <c:v>108.98110919588729</c:v>
                </c:pt>
                <c:pt idx="56">
                  <c:v>125.32827557527037</c:v>
                </c:pt>
                <c:pt idx="57">
                  <c:v>144.12751691156092</c:v>
                </c:pt>
                <c:pt idx="58">
                  <c:v>165.74664444829503</c:v>
                </c:pt>
                <c:pt idx="59">
                  <c:v>190.60864111553926</c:v>
                </c:pt>
                <c:pt idx="60">
                  <c:v>219.19993728287014</c:v>
                </c:pt>
                <c:pt idx="61">
                  <c:v>252.07992787530063</c:v>
                </c:pt>
                <c:pt idx="62">
                  <c:v>289.89191705659567</c:v>
                </c:pt>
                <c:pt idx="63">
                  <c:v>333.375704615085</c:v>
                </c:pt>
                <c:pt idx="64">
                  <c:v>383.38206030734773</c:v>
                </c:pt>
                <c:pt idx="65">
                  <c:v>440.88936935344987</c:v>
                </c:pt>
                <c:pt idx="66">
                  <c:v>507.0227747564673</c:v>
                </c:pt>
                <c:pt idx="67">
                  <c:v>583.07619096993733</c:v>
                </c:pt>
                <c:pt idx="68">
                  <c:v>670.53761961542784</c:v>
                </c:pt>
                <c:pt idx="69">
                  <c:v>771.11826255774201</c:v>
                </c:pt>
                <c:pt idx="70">
                  <c:v>886.78600194140324</c:v>
                </c:pt>
                <c:pt idx="71">
                  <c:v>1019.8039022326136</c:v>
                </c:pt>
                <c:pt idx="72">
                  <c:v>1172.7744875675055</c:v>
                </c:pt>
                <c:pt idx="73">
                  <c:v>1348.6906607026312</c:v>
                </c:pt>
                <c:pt idx="74">
                  <c:v>1550.9942598080258</c:v>
                </c:pt>
                <c:pt idx="75">
                  <c:v>1783.6433987792295</c:v>
                </c:pt>
                <c:pt idx="76">
                  <c:v>2051.1899085961136</c:v>
                </c:pt>
                <c:pt idx="77">
                  <c:v>2358.8683948855305</c:v>
                </c:pt>
                <c:pt idx="78">
                  <c:v>2712.6986541183601</c:v>
                </c:pt>
                <c:pt idx="79">
                  <c:v>3119.6034522361138</c:v>
                </c:pt>
                <c:pt idx="80">
                  <c:v>3587.5439700715306</c:v>
                </c:pt>
                <c:pt idx="81">
                  <c:v>4125.6755655822599</c:v>
                </c:pt>
                <c:pt idx="82">
                  <c:v>4744.5269004195989</c:v>
                </c:pt>
                <c:pt idx="83">
                  <c:v>5456.2059354825378</c:v>
                </c:pt>
                <c:pt idx="84">
                  <c:v>6274.6368258049179</c:v>
                </c:pt>
                <c:pt idx="85">
                  <c:v>7215.8323496756548</c:v>
                </c:pt>
                <c:pt idx="86">
                  <c:v>8298.2072021270014</c:v>
                </c:pt>
                <c:pt idx="87">
                  <c:v>9542.9382824460517</c:v>
                </c:pt>
                <c:pt idx="88">
                  <c:v>10974.379024812959</c:v>
                </c:pt>
                <c:pt idx="89">
                  <c:v>12620.535878534902</c:v>
                </c:pt>
                <c:pt idx="90">
                  <c:v>14513.616260315135</c:v>
                </c:pt>
                <c:pt idx="91">
                  <c:v>16690.658699362404</c:v>
                </c:pt>
                <c:pt idx="92">
                  <c:v>19194.257504266763</c:v>
                </c:pt>
                <c:pt idx="93">
                  <c:v>22073.396129906774</c:v>
                </c:pt>
                <c:pt idx="94">
                  <c:v>25384.405549392788</c:v>
                </c:pt>
                <c:pt idx="95">
                  <c:v>29192.066381801706</c:v>
                </c:pt>
                <c:pt idx="96">
                  <c:v>33570.876339071961</c:v>
                </c:pt>
                <c:pt idx="97">
                  <c:v>38606.507789932752</c:v>
                </c:pt>
                <c:pt idx="98">
                  <c:v>44397.483958422657</c:v>
                </c:pt>
                <c:pt idx="99">
                  <c:v>51057.106552186051</c:v>
                </c:pt>
                <c:pt idx="100">
                  <c:v>58715.672535013953</c:v>
                </c:pt>
              </c:numCache>
            </c:numRef>
          </c:xVal>
          <c:yVal>
            <c:numRef>
              <c:f>PID!$G$14:$G$114</c:f>
              <c:numCache>
                <c:formatCode>General</c:formatCode>
                <c:ptCount val="101"/>
                <c:pt idx="0">
                  <c:v>46.031227118323159</c:v>
                </c:pt>
                <c:pt idx="1">
                  <c:v>44.820692048084972</c:v>
                </c:pt>
                <c:pt idx="2">
                  <c:v>43.611256352685629</c:v>
                </c:pt>
                <c:pt idx="3">
                  <c:v>42.403271498583763</c:v>
                </c:pt>
                <c:pt idx="4">
                  <c:v>41.197200011916522</c:v>
                </c:pt>
                <c:pt idx="5">
                  <c:v>39.993649607484677</c:v>
                </c:pt>
                <c:pt idx="6">
                  <c:v>38.793417093979429</c:v>
                </c:pt>
                <c:pt idx="7">
                  <c:v>37.59754432998632</c:v>
                </c:pt>
                <c:pt idx="8">
                  <c:v>36.407388635515439</c:v>
                </c:pt>
                <c:pt idx="9">
                  <c:v>35.224709851286612</c:v>
                </c:pt>
                <c:pt idx="10">
                  <c:v>34.051775363653405</c:v>
                </c:pt>
                <c:pt idx="11">
                  <c:v>32.891482387116049</c:v>
                </c:pt>
                <c:pt idx="12">
                  <c:v>31.747492939943484</c:v>
                </c:pt>
                <c:pt idx="13">
                  <c:v>30.624370463357558</c:v>
                </c:pt>
                <c:pt idx="14">
                  <c:v>29.527697279021186</c:v>
                </c:pt>
                <c:pt idx="15">
                  <c:v>28.464139212907675</c:v>
                </c:pt>
                <c:pt idx="16">
                  <c:v>27.441409831030295</c:v>
                </c:pt>
                <c:pt idx="17">
                  <c:v>26.468077279245783</c:v>
                </c:pt>
                <c:pt idx="18">
                  <c:v>25.553161179965208</c:v>
                </c:pt>
                <c:pt idx="19">
                  <c:v>24.705496803259514</c:v>
                </c:pt>
                <c:pt idx="20">
                  <c:v>23.932904947801759</c:v>
                </c:pt>
                <c:pt idx="21">
                  <c:v>23.24128848909297</c:v>
                </c:pt>
                <c:pt idx="22">
                  <c:v>22.633847301293734</c:v>
                </c:pt>
                <c:pt idx="23">
                  <c:v>22.110616918258987</c:v>
                </c:pt>
                <c:pt idx="24">
                  <c:v>21.668465958997494</c:v>
                </c:pt>
                <c:pt idx="25">
                  <c:v>21.301553453925855</c:v>
                </c:pt>
                <c:pt idx="26">
                  <c:v>21.002112802879079</c:v>
                </c:pt>
                <c:pt idx="27">
                  <c:v>20.76135757303501</c:v>
                </c:pt>
                <c:pt idx="28">
                  <c:v>20.570316918128064</c:v>
                </c:pt>
                <c:pt idx="29">
                  <c:v>20.420478688815635</c:v>
                </c:pt>
                <c:pt idx="30">
                  <c:v>20.304201007893926</c:v>
                </c:pt>
                <c:pt idx="31">
                  <c:v>20.214914820828362</c:v>
                </c:pt>
                <c:pt idx="32">
                  <c:v>20.147170245281913</c:v>
                </c:pt>
                <c:pt idx="33">
                  <c:v>20.096584433612694</c:v>
                </c:pt>
                <c:pt idx="34">
                  <c:v>20.05973951407913</c:v>
                </c:pt>
                <c:pt idx="35">
                  <c:v>20.03406553190792</c:v>
                </c:pt>
                <c:pt idx="36">
                  <c:v>20.017730674544705</c:v>
                </c:pt>
                <c:pt idx="37">
                  <c:v>20.00955156340887</c:v>
                </c:pt>
                <c:pt idx="38">
                  <c:v>20.008930183751957</c:v>
                </c:pt>
                <c:pt idx="39">
                  <c:v>20.01582041798779</c:v>
                </c:pt>
                <c:pt idx="40">
                  <c:v>20.03072524743564</c:v>
                </c:pt>
                <c:pt idx="41">
                  <c:v>20.054724630819379</c:v>
                </c:pt>
                <c:pt idx="42">
                  <c:v>20.089533060551339</c:v>
                </c:pt>
                <c:pt idx="43">
                  <c:v>20.137584050323966</c:v>
                </c:pt>
                <c:pt idx="44">
                  <c:v>20.202135467597891</c:v>
                </c:pt>
                <c:pt idx="45">
                  <c:v>20.28738378882203</c:v>
                </c:pt>
                <c:pt idx="46">
                  <c:v>20.398566278544429</c:v>
                </c:pt>
                <c:pt idx="47">
                  <c:v>20.542017758132886</c:v>
                </c:pt>
                <c:pt idx="48">
                  <c:v>20.725134805410875</c:v>
                </c:pt>
                <c:pt idx="49">
                  <c:v>20.956189875692147</c:v>
                </c:pt>
                <c:pt idx="50">
                  <c:v>21.243939978567646</c:v>
                </c:pt>
                <c:pt idx="51">
                  <c:v>21.597000611193128</c:v>
                </c:pt>
                <c:pt idx="52">
                  <c:v>22.023012992037533</c:v>
                </c:pt>
                <c:pt idx="53">
                  <c:v>22.527713680146956</c:v>
                </c:pt>
                <c:pt idx="54">
                  <c:v>23.114090026724291</c:v>
                </c:pt>
                <c:pt idx="55">
                  <c:v>23.781827446257093</c:v>
                </c:pt>
                <c:pt idx="56">
                  <c:v>24.527194166923341</c:v>
                </c:pt>
                <c:pt idx="57">
                  <c:v>25.343380007777846</c:v>
                </c:pt>
                <c:pt idx="58">
                  <c:v>26.221167544604921</c:v>
                </c:pt>
                <c:pt idx="59">
                  <c:v>27.149733139602095</c:v>
                </c:pt>
                <c:pt idx="60">
                  <c:v>28.117379737323361</c:v>
                </c:pt>
                <c:pt idx="61">
                  <c:v>29.1120720209876</c:v>
                </c:pt>
                <c:pt idx="62">
                  <c:v>30.121733346325538</c:v>
                </c:pt>
                <c:pt idx="63">
                  <c:v>31.134337669804168</c:v>
                </c:pt>
                <c:pt idx="64">
                  <c:v>32.137875530429881</c:v>
                </c:pt>
                <c:pt idx="65">
                  <c:v>33.120294366751864</c:v>
                </c:pt>
                <c:pt idx="66">
                  <c:v>34.069517157652712</c:v>
                </c:pt>
                <c:pt idx="67">
                  <c:v>34.973631429725643</c:v>
                </c:pt>
                <c:pt idx="68">
                  <c:v>35.821307825218476</c:v>
                </c:pt>
                <c:pt idx="69">
                  <c:v>36.60244699486325</c:v>
                </c:pt>
                <c:pt idx="70">
                  <c:v>37.308969070280597</c:v>
                </c:pt>
                <c:pt idx="71">
                  <c:v>37.935575879426352</c:v>
                </c:pt>
                <c:pt idx="72">
                  <c:v>38.480275265364419</c:v>
                </c:pt>
                <c:pt idx="73">
                  <c:v>38.944496166489003</c:v>
                </c:pt>
                <c:pt idx="74">
                  <c:v>39.332739962524641</c:v>
                </c:pt>
                <c:pt idx="75">
                  <c:v>39.651856267374392</c:v>
                </c:pt>
                <c:pt idx="76">
                  <c:v>39.91013049443125</c:v>
                </c:pt>
                <c:pt idx="77">
                  <c:v>40.116386995252228</c:v>
                </c:pt>
                <c:pt idx="78">
                  <c:v>40.279257009909372</c:v>
                </c:pt>
                <c:pt idx="79">
                  <c:v>40.406677794044164</c:v>
                </c:pt>
                <c:pt idx="80">
                  <c:v>40.50561812442276</c:v>
                </c:pt>
                <c:pt idx="81">
                  <c:v>40.581984377527363</c:v>
                </c:pt>
                <c:pt idx="82">
                  <c:v>40.640649046032465</c:v>
                </c:pt>
                <c:pt idx="83">
                  <c:v>40.685549322938257</c:v>
                </c:pt>
                <c:pt idx="84">
                  <c:v>40.719816586193843</c:v>
                </c:pt>
                <c:pt idx="85">
                  <c:v>40.745911321825233</c:v>
                </c:pt>
                <c:pt idx="86">
                  <c:v>40.76574907005736</c:v>
                </c:pt>
                <c:pt idx="87">
                  <c:v>40.780810657466553</c:v>
                </c:pt>
                <c:pt idx="88">
                  <c:v>40.792234739549791</c:v>
                </c:pt>
                <c:pt idx="89">
                  <c:v>40.800893313288739</c:v>
                </c:pt>
                <c:pt idx="90">
                  <c:v>40.807452108710194</c:v>
                </c:pt>
                <c:pt idx="91">
                  <c:v>40.812418193411595</c:v>
                </c:pt>
                <c:pt idx="92">
                  <c:v>40.816177102762765</c:v>
                </c:pt>
                <c:pt idx="93">
                  <c:v>40.819021575356814</c:v>
                </c:pt>
                <c:pt idx="94">
                  <c:v>40.821173663193704</c:v>
                </c:pt>
                <c:pt idx="95">
                  <c:v>40.822801670728154</c:v>
                </c:pt>
                <c:pt idx="96">
                  <c:v>40.824033090265985</c:v>
                </c:pt>
                <c:pt idx="97">
                  <c:v>40.824964456023494</c:v>
                </c:pt>
                <c:pt idx="98">
                  <c:v>40.825668837149117</c:v>
                </c:pt>
                <c:pt idx="99">
                  <c:v>40.826201527578341</c:v>
                </c:pt>
                <c:pt idx="100">
                  <c:v>40.826604362167387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F54-4211-93EB-6248D88B6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1421984"/>
        <c:axId val="221425344"/>
      </c:scatterChart>
      <c:valAx>
        <c:axId val="22142198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1425344"/>
        <c:crosses val="autoZero"/>
        <c:crossBetween val="midCat"/>
      </c:valAx>
      <c:valAx>
        <c:axId val="221425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14219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PID!$O$13</c:f>
              <c:strCache>
                <c:ptCount val="1"/>
                <c:pt idx="0">
                  <c:v>&lt;z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PID!$B$14:$B$114</c:f>
              <c:numCache>
                <c:formatCode>0.000</c:formatCode>
                <c:ptCount val="101"/>
                <c:pt idx="0">
                  <c:v>0.05</c:v>
                </c:pt>
                <c:pt idx="1">
                  <c:v>5.7499999999999996E-2</c:v>
                </c:pt>
                <c:pt idx="2">
                  <c:v>6.6124999999999989E-2</c:v>
                </c:pt>
                <c:pt idx="3">
                  <c:v>7.6043749999999979E-2</c:v>
                </c:pt>
                <c:pt idx="4">
                  <c:v>8.7450312499999974E-2</c:v>
                </c:pt>
                <c:pt idx="5">
                  <c:v>0.10056785937499996</c:v>
                </c:pt>
                <c:pt idx="6">
                  <c:v>0.11565303828124994</c:v>
                </c:pt>
                <c:pt idx="7">
                  <c:v>0.13300099402343743</c:v>
                </c:pt>
                <c:pt idx="8">
                  <c:v>0.15295114312695304</c:v>
                </c:pt>
                <c:pt idx="9">
                  <c:v>0.17589381459599598</c:v>
                </c:pt>
                <c:pt idx="10">
                  <c:v>0.20227788678539538</c:v>
                </c:pt>
                <c:pt idx="11">
                  <c:v>0.23261956980320467</c:v>
                </c:pt>
                <c:pt idx="12">
                  <c:v>0.26751250527368536</c:v>
                </c:pt>
                <c:pt idx="13">
                  <c:v>0.30763938106473815</c:v>
                </c:pt>
                <c:pt idx="14">
                  <c:v>0.35378528822444882</c:v>
                </c:pt>
                <c:pt idx="15">
                  <c:v>0.40685308145811611</c:v>
                </c:pt>
                <c:pt idx="16">
                  <c:v>0.46788104367683347</c:v>
                </c:pt>
                <c:pt idx="17">
                  <c:v>0.53806320022835841</c:v>
                </c:pt>
                <c:pt idx="18">
                  <c:v>0.61877268026261212</c:v>
                </c:pt>
                <c:pt idx="19">
                  <c:v>0.71158858230200384</c:v>
                </c:pt>
                <c:pt idx="20">
                  <c:v>0.81832686964730439</c:v>
                </c:pt>
                <c:pt idx="21">
                  <c:v>0.94107590009440001</c:v>
                </c:pt>
                <c:pt idx="22">
                  <c:v>1.08223728510856</c:v>
                </c:pt>
                <c:pt idx="23">
                  <c:v>1.2445728778748439</c:v>
                </c:pt>
                <c:pt idx="24">
                  <c:v>1.4312588095560703</c:v>
                </c:pt>
                <c:pt idx="25">
                  <c:v>1.6459476309894807</c:v>
                </c:pt>
                <c:pt idx="26">
                  <c:v>1.8928397756379027</c:v>
                </c:pt>
                <c:pt idx="27">
                  <c:v>2.176765741983588</c:v>
                </c:pt>
                <c:pt idx="28">
                  <c:v>2.5032806032811261</c:v>
                </c:pt>
                <c:pt idx="29">
                  <c:v>2.8787726937732949</c:v>
                </c:pt>
                <c:pt idx="30">
                  <c:v>3.3105885978392888</c:v>
                </c:pt>
                <c:pt idx="31">
                  <c:v>3.8071768875151819</c:v>
                </c:pt>
                <c:pt idx="32">
                  <c:v>4.3782534206424586</c:v>
                </c:pt>
                <c:pt idx="33">
                  <c:v>5.0349914337388268</c:v>
                </c:pt>
                <c:pt idx="34">
                  <c:v>5.7902401487996507</c:v>
                </c:pt>
                <c:pt idx="35">
                  <c:v>6.6587761711195981</c:v>
                </c:pt>
                <c:pt idx="36">
                  <c:v>7.6575925967875369</c:v>
                </c:pt>
                <c:pt idx="37">
                  <c:v>8.8062314863056663</c:v>
                </c:pt>
                <c:pt idx="38">
                  <c:v>10.127166209251515</c:v>
                </c:pt>
                <c:pt idx="39">
                  <c:v>11.646241140639241</c:v>
                </c:pt>
                <c:pt idx="40">
                  <c:v>13.393177311735126</c:v>
                </c:pt>
                <c:pt idx="41">
                  <c:v>15.402153908495395</c:v>
                </c:pt>
                <c:pt idx="42">
                  <c:v>17.712476994769702</c:v>
                </c:pt>
                <c:pt idx="43">
                  <c:v>20.369348543985154</c:v>
                </c:pt>
                <c:pt idx="44">
                  <c:v>23.424750825582926</c:v>
                </c:pt>
                <c:pt idx="45">
                  <c:v>26.938463449420365</c:v>
                </c:pt>
                <c:pt idx="46">
                  <c:v>30.979232966833418</c:v>
                </c:pt>
                <c:pt idx="47">
                  <c:v>35.626117911858429</c:v>
                </c:pt>
                <c:pt idx="48">
                  <c:v>40.970035598637189</c:v>
                </c:pt>
                <c:pt idx="49">
                  <c:v>47.115540938432765</c:v>
                </c:pt>
                <c:pt idx="50">
                  <c:v>54.182872079197679</c:v>
                </c:pt>
                <c:pt idx="51">
                  <c:v>62.310302891077328</c:v>
                </c:pt>
                <c:pt idx="52">
                  <c:v>71.656848324738917</c:v>
                </c:pt>
                <c:pt idx="53">
                  <c:v>82.405375573449746</c:v>
                </c:pt>
                <c:pt idx="54">
                  <c:v>94.766181909467207</c:v>
                </c:pt>
                <c:pt idx="55">
                  <c:v>108.98110919588729</c:v>
                </c:pt>
                <c:pt idx="56">
                  <c:v>125.32827557527037</c:v>
                </c:pt>
                <c:pt idx="57">
                  <c:v>144.12751691156092</c:v>
                </c:pt>
                <c:pt idx="58">
                  <c:v>165.74664444829503</c:v>
                </c:pt>
                <c:pt idx="59">
                  <c:v>190.60864111553926</c:v>
                </c:pt>
                <c:pt idx="60">
                  <c:v>219.19993728287014</c:v>
                </c:pt>
                <c:pt idx="61">
                  <c:v>252.07992787530063</c:v>
                </c:pt>
                <c:pt idx="62">
                  <c:v>289.89191705659567</c:v>
                </c:pt>
                <c:pt idx="63">
                  <c:v>333.375704615085</c:v>
                </c:pt>
                <c:pt idx="64">
                  <c:v>383.38206030734773</c:v>
                </c:pt>
                <c:pt idx="65">
                  <c:v>440.88936935344987</c:v>
                </c:pt>
                <c:pt idx="66">
                  <c:v>507.0227747564673</c:v>
                </c:pt>
                <c:pt idx="67">
                  <c:v>583.07619096993733</c:v>
                </c:pt>
                <c:pt idx="68">
                  <c:v>670.53761961542784</c:v>
                </c:pt>
                <c:pt idx="69">
                  <c:v>771.11826255774201</c:v>
                </c:pt>
                <c:pt idx="70">
                  <c:v>886.78600194140324</c:v>
                </c:pt>
                <c:pt idx="71">
                  <c:v>1019.8039022326136</c:v>
                </c:pt>
                <c:pt idx="72">
                  <c:v>1172.7744875675055</c:v>
                </c:pt>
                <c:pt idx="73">
                  <c:v>1348.6906607026312</c:v>
                </c:pt>
                <c:pt idx="74">
                  <c:v>1550.9942598080258</c:v>
                </c:pt>
                <c:pt idx="75">
                  <c:v>1783.6433987792295</c:v>
                </c:pt>
                <c:pt idx="76">
                  <c:v>2051.1899085961136</c:v>
                </c:pt>
                <c:pt idx="77">
                  <c:v>2358.8683948855305</c:v>
                </c:pt>
                <c:pt idx="78">
                  <c:v>2712.6986541183601</c:v>
                </c:pt>
                <c:pt idx="79">
                  <c:v>3119.6034522361138</c:v>
                </c:pt>
                <c:pt idx="80">
                  <c:v>3587.5439700715306</c:v>
                </c:pt>
                <c:pt idx="81">
                  <c:v>4125.6755655822599</c:v>
                </c:pt>
                <c:pt idx="82">
                  <c:v>4744.5269004195989</c:v>
                </c:pt>
                <c:pt idx="83">
                  <c:v>5456.2059354825378</c:v>
                </c:pt>
                <c:pt idx="84">
                  <c:v>6274.6368258049179</c:v>
                </c:pt>
                <c:pt idx="85">
                  <c:v>7215.8323496756548</c:v>
                </c:pt>
                <c:pt idx="86">
                  <c:v>8298.2072021270014</c:v>
                </c:pt>
                <c:pt idx="87">
                  <c:v>9542.9382824460517</c:v>
                </c:pt>
                <c:pt idx="88">
                  <c:v>10974.379024812959</c:v>
                </c:pt>
                <c:pt idx="89">
                  <c:v>12620.535878534902</c:v>
                </c:pt>
                <c:pt idx="90">
                  <c:v>14513.616260315135</c:v>
                </c:pt>
                <c:pt idx="91">
                  <c:v>16690.658699362404</c:v>
                </c:pt>
                <c:pt idx="92">
                  <c:v>19194.257504266763</c:v>
                </c:pt>
                <c:pt idx="93">
                  <c:v>22073.396129906774</c:v>
                </c:pt>
                <c:pt idx="94">
                  <c:v>25384.405549392788</c:v>
                </c:pt>
                <c:pt idx="95">
                  <c:v>29192.066381801706</c:v>
                </c:pt>
                <c:pt idx="96">
                  <c:v>33570.876339071961</c:v>
                </c:pt>
                <c:pt idx="97">
                  <c:v>38606.507789932752</c:v>
                </c:pt>
                <c:pt idx="98">
                  <c:v>44397.483958422657</c:v>
                </c:pt>
                <c:pt idx="99">
                  <c:v>51057.106552186051</c:v>
                </c:pt>
                <c:pt idx="100">
                  <c:v>58715.672535013953</c:v>
                </c:pt>
              </c:numCache>
            </c:numRef>
          </c:xVal>
          <c:yVal>
            <c:numRef>
              <c:f>PID!$O$14:$O$114</c:f>
              <c:numCache>
                <c:formatCode>General</c:formatCode>
                <c:ptCount val="101"/>
                <c:pt idx="0">
                  <c:v>-87.137523259542334</c:v>
                </c:pt>
                <c:pt idx="1">
                  <c:v>-86.709007636083072</c:v>
                </c:pt>
                <c:pt idx="2">
                  <c:v>-86.216659051821267</c:v>
                </c:pt>
                <c:pt idx="3">
                  <c:v>-85.651132593091333</c:v>
                </c:pt>
                <c:pt idx="4">
                  <c:v>-85.001799983403572</c:v>
                </c:pt>
                <c:pt idx="5">
                  <c:v>-84.256617295728148</c:v>
                </c:pt>
                <c:pt idx="6">
                  <c:v>-83.402002758300142</c:v>
                </c:pt>
                <c:pt idx="7">
                  <c:v>-82.422740363640713</c:v>
                </c:pt>
                <c:pt idx="8">
                  <c:v>-81.301933403636625</c:v>
                </c:pt>
                <c:pt idx="9">
                  <c:v>-80.021043650691041</c:v>
                </c:pt>
                <c:pt idx="10">
                  <c:v>-78.560067102444762</c:v>
                </c:pt>
                <c:pt idx="11">
                  <c:v>-76.897915649039504</c:v>
                </c:pt>
                <c:pt idx="12">
                  <c:v>-75.013093588438863</c:v>
                </c:pt>
                <c:pt idx="13">
                  <c:v>-72.884773142860723</c:v>
                </c:pt>
                <c:pt idx="14">
                  <c:v>-70.494373160132909</c:v>
                </c:pt>
                <c:pt idx="15">
                  <c:v>-67.827712143159246</c:v>
                </c:pt>
                <c:pt idx="16">
                  <c:v>-64.877716951069758</c:v>
                </c:pt>
                <c:pt idx="17">
                  <c:v>-61.647500792449321</c:v>
                </c:pt>
                <c:pt idx="18">
                  <c:v>-58.153379774093992</c:v>
                </c:pt>
                <c:pt idx="19">
                  <c:v>-54.427129664289524</c:v>
                </c:pt>
                <c:pt idx="20">
                  <c:v>-50.516619611497873</c:v>
                </c:pt>
                <c:pt idx="21">
                  <c:v>-46.484068446174895</c:v>
                </c:pt>
                <c:pt idx="22">
                  <c:v>-42.401663524559709</c:v>
                </c:pt>
                <c:pt idx="23">
                  <c:v>-38.345073300844682</c:v>
                </c:pt>
                <c:pt idx="24">
                  <c:v>-34.386141698056655</c:v>
                </c:pt>
                <c:pt idx="25">
                  <c:v>-30.586369708548865</c:v>
                </c:pt>
                <c:pt idx="26">
                  <c:v>-26.992480780004321</c:v>
                </c:pt>
                <c:pt idx="27">
                  <c:v>-23.63461320598789</c:v>
                </c:pt>
                <c:pt idx="28">
                  <c:v>-20.526889056449704</c:v>
                </c:pt>
                <c:pt idx="29">
                  <c:v>-17.669609216501598</c:v>
                </c:pt>
                <c:pt idx="30">
                  <c:v>-15.052210069925408</c:v>
                </c:pt>
                <c:pt idx="31">
                  <c:v>-12.656279596768456</c:v>
                </c:pt>
                <c:pt idx="32">
                  <c:v>-10.458198003250516</c:v>
                </c:pt>
                <c:pt idx="33">
                  <c:v>-8.4312135756934339</c:v>
                </c:pt>
                <c:pt idx="34">
                  <c:v>-6.5469339880081492</c:v>
                </c:pt>
                <c:pt idx="35">
                  <c:v>-4.7763051121336844</c:v>
                </c:pt>
                <c:pt idx="36">
                  <c:v>-3.0901846990631867</c:v>
                </c:pt>
                <c:pt idx="37">
                  <c:v>-1.4596211382504691</c:v>
                </c:pt>
                <c:pt idx="38">
                  <c:v>0.14406375822565565</c:v>
                </c:pt>
                <c:pt idx="39">
                  <c:v>1.7493028911415252</c:v>
                </c:pt>
                <c:pt idx="40">
                  <c:v>3.3843482346421609</c:v>
                </c:pt>
                <c:pt idx="41">
                  <c:v>5.0773007421227021</c:v>
                </c:pt>
                <c:pt idx="42">
                  <c:v>6.8560319470871605</c:v>
                </c:pt>
                <c:pt idx="43">
                  <c:v>8.7479136829460771</c:v>
                </c:pt>
                <c:pt idx="44">
                  <c:v>10.779258551437593</c:v>
                </c:pt>
                <c:pt idx="45">
                  <c:v>12.974361504128723</c:v>
                </c:pt>
                <c:pt idx="46">
                  <c:v>15.354032797727783</c:v>
                </c:pt>
                <c:pt idx="47">
                  <c:v>17.933542058921077</c:v>
                </c:pt>
                <c:pt idx="48">
                  <c:v>20.719975805433123</c:v>
                </c:pt>
                <c:pt idx="49">
                  <c:v>23.709169055441123</c:v>
                </c:pt>
                <c:pt idx="50">
                  <c:v>26.882608777520034</c:v>
                </c:pt>
                <c:pt idx="51">
                  <c:v>30.204977671151497</c:v>
                </c:pt>
                <c:pt idx="52">
                  <c:v>33.623194196061533</c:v>
                </c:pt>
                <c:pt idx="53">
                  <c:v>37.067739488160626</c:v>
                </c:pt>
                <c:pt idx="54">
                  <c:v>40.456617345745101</c:v>
                </c:pt>
                <c:pt idx="55">
                  <c:v>43.701528410592502</c:v>
                </c:pt>
                <c:pt idx="56">
                  <c:v>46.715060570819318</c:v>
                </c:pt>
                <c:pt idx="57">
                  <c:v>49.417316664790647</c:v>
                </c:pt>
                <c:pt idx="58">
                  <c:v>51.740645476083529</c:v>
                </c:pt>
                <c:pt idx="59">
                  <c:v>53.631874625317764</c:v>
                </c:pt>
                <c:pt idx="60">
                  <c:v>55.052271930521513</c:v>
                </c:pt>
                <c:pt idx="61">
                  <c:v>55.976027535318835</c:v>
                </c:pt>
                <c:pt idx="62">
                  <c:v>56.388225064696826</c:v>
                </c:pt>
                <c:pt idx="63">
                  <c:v>56.283139544875141</c:v>
                </c:pt>
                <c:pt idx="64">
                  <c:v>55.663418353992213</c:v>
                </c:pt>
                <c:pt idx="65">
                  <c:v>54.5403822907262</c:v>
                </c:pt>
                <c:pt idx="66">
                  <c:v>52.935366030615754</c:v>
                </c:pt>
                <c:pt idx="67">
                  <c:v>50.881697688078503</c:v>
                </c:pt>
                <c:pt idx="68">
                  <c:v>48.426607924852306</c:v>
                </c:pt>
                <c:pt idx="69">
                  <c:v>45.6321360696017</c:v>
                </c:pt>
                <c:pt idx="70">
                  <c:v>42.574108224291535</c:v>
                </c:pt>
                <c:pt idx="71">
                  <c:v>39.338637453837407</c:v>
                </c:pt>
                <c:pt idx="72">
                  <c:v>36.016328183205729</c:v>
                </c:pt>
                <c:pt idx="73">
                  <c:v>32.695200042356873</c:v>
                </c:pt>
                <c:pt idx="74">
                  <c:v>29.453869191678706</c:v>
                </c:pt>
                <c:pt idx="75">
                  <c:v>26.356443905116464</c:v>
                </c:pt>
                <c:pt idx="76">
                  <c:v>23.449960054111699</c:v>
                </c:pt>
                <c:pt idx="77">
                  <c:v>20.764359413620838</c:v>
                </c:pt>
                <c:pt idx="78">
                  <c:v>18.314389038613569</c:v>
                </c:pt>
                <c:pt idx="79">
                  <c:v>16.102556559371976</c:v>
                </c:pt>
                <c:pt idx="80">
                  <c:v>14.122361562510832</c:v>
                </c:pt>
                <c:pt idx="81">
                  <c:v>12.361272156986132</c:v>
                </c:pt>
                <c:pt idx="82">
                  <c:v>10.803178959928402</c:v>
                </c:pt>
                <c:pt idx="83">
                  <c:v>9.4302569846479685</c:v>
                </c:pt>
                <c:pt idx="84">
                  <c:v>8.2242825339507704</c:v>
                </c:pt>
                <c:pt idx="85">
                  <c:v>7.1675031604637525</c:v>
                </c:pt>
                <c:pt idx="86">
                  <c:v>6.2431683519102137</c:v>
                </c:pt>
                <c:pt idx="87">
                  <c:v>5.4358172670575868</c:v>
                </c:pt>
                <c:pt idx="88">
                  <c:v>4.7314009212466601</c:v>
                </c:pt>
                <c:pt idx="89">
                  <c:v>4.1172969030876061</c:v>
                </c:pt>
                <c:pt idx="90">
                  <c:v>3.5822581306540826</c:v>
                </c:pt>
                <c:pt idx="91">
                  <c:v>3.1163241872182255</c:v>
                </c:pt>
                <c:pt idx="92">
                  <c:v>2.7107141992950687</c:v>
                </c:pt>
                <c:pt idx="93">
                  <c:v>2.3577134262404797</c:v>
                </c:pt>
                <c:pt idx="94">
                  <c:v>2.0505610573291619</c:v>
                </c:pt>
                <c:pt idx="95">
                  <c:v>1.7833435788709551</c:v>
                </c:pt>
                <c:pt idx="96">
                  <c:v>1.5508960228895035</c:v>
                </c:pt>
                <c:pt idx="97">
                  <c:v>1.3487121001441551</c:v>
                </c:pt>
                <c:pt idx="98">
                  <c:v>1.1728634106405593</c:v>
                </c:pt>
                <c:pt idx="99">
                  <c:v>1.019927444906557</c:v>
                </c:pt>
                <c:pt idx="100">
                  <c:v>0.88692382357450583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F93-40FE-9C5B-83BB586EF5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1421984"/>
        <c:axId val="221425344"/>
      </c:scatterChart>
      <c:valAx>
        <c:axId val="22142198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1425344"/>
        <c:crosses val="autoZero"/>
        <c:crossBetween val="midCat"/>
      </c:valAx>
      <c:valAx>
        <c:axId val="221425344"/>
        <c:scaling>
          <c:orientation val="minMax"/>
          <c:max val="90"/>
          <c:min val="-9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214219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image" Target="../media/image5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542925</xdr:colOff>
      <xdr:row>10</xdr:row>
      <xdr:rowOff>167640</xdr:rowOff>
    </xdr:from>
    <xdr:to>
      <xdr:col>26</xdr:col>
      <xdr:colOff>283845</xdr:colOff>
      <xdr:row>26</xdr:row>
      <xdr:rowOff>11430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B0D2A50E-1160-7E35-0D2E-579C25F61C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535305</xdr:colOff>
      <xdr:row>26</xdr:row>
      <xdr:rowOff>116205</xdr:rowOff>
    </xdr:from>
    <xdr:to>
      <xdr:col>26</xdr:col>
      <xdr:colOff>272415</xdr:colOff>
      <xdr:row>41</xdr:row>
      <xdr:rowOff>133350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B40F3B4E-FEE8-468D-AE3A-46BF01D104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3</xdr:col>
      <xdr:colOff>304800</xdr:colOff>
      <xdr:row>1</xdr:row>
      <xdr:rowOff>95250</xdr:rowOff>
    </xdr:from>
    <xdr:to>
      <xdr:col>6</xdr:col>
      <xdr:colOff>253566</xdr:colOff>
      <xdr:row>4</xdr:row>
      <xdr:rowOff>43858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EF5796B5-9786-C7F3-91A1-2D1654470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676525" y="276225"/>
          <a:ext cx="2320491" cy="49153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</xdr:row>
      <xdr:rowOff>123825</xdr:rowOff>
    </xdr:from>
    <xdr:to>
      <xdr:col>8</xdr:col>
      <xdr:colOff>135610</xdr:colOff>
      <xdr:row>8</xdr:row>
      <xdr:rowOff>87658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88E53CDE-2668-8BCC-A601-89ACC86FC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371725" y="1209675"/>
          <a:ext cx="4088485" cy="325783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9</xdr:row>
      <xdr:rowOff>0</xdr:rowOff>
    </xdr:from>
    <xdr:to>
      <xdr:col>5</xdr:col>
      <xdr:colOff>339252</xdr:colOff>
      <xdr:row>10</xdr:row>
      <xdr:rowOff>97179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A3410FC9-D70E-A551-6FA7-6C712C561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419350" y="1628775"/>
          <a:ext cx="1872777" cy="278154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13</xdr:col>
      <xdr:colOff>691780</xdr:colOff>
      <xdr:row>8</xdr:row>
      <xdr:rowOff>146713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DDCBB340-F0C2-D434-FD97-488F64E2A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905750" y="1266825"/>
          <a:ext cx="3063505" cy="327688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12</xdr:col>
      <xdr:colOff>103016</xdr:colOff>
      <xdr:row>10</xdr:row>
      <xdr:rowOff>177196</xdr:rowOff>
    </xdr:to>
    <xdr:pic>
      <xdr:nvPicPr>
        <xdr:cNvPr id="8" name="Grafik 7">
          <a:extLst>
            <a:ext uri="{FF2B5EF4-FFF2-40B4-BE49-F238E27FC236}">
              <a16:creationId xmlns:a16="http://schemas.microsoft.com/office/drawing/2014/main" id="{BBFE1F8D-69AF-1639-A1FD-0B65ADC53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905750" y="1628775"/>
          <a:ext cx="1684166" cy="35817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8EACC-F869-4F88-807A-E398DE2A9C86}">
  <dimension ref="B2:O114"/>
  <sheetViews>
    <sheetView tabSelected="1" topLeftCell="A19" workbookViewId="0">
      <selection activeCell="Q18" sqref="Q18"/>
    </sheetView>
  </sheetViews>
  <sheetFormatPr baseColWidth="10" defaultRowHeight="14.4" x14ac:dyDescent="0.3"/>
  <cols>
    <col min="2" max="2" width="11.5546875" style="1"/>
  </cols>
  <sheetData>
    <row r="2" spans="2:15" x14ac:dyDescent="0.3">
      <c r="B2" s="3" t="s">
        <v>0</v>
      </c>
      <c r="C2" s="4">
        <v>10</v>
      </c>
    </row>
    <row r="3" spans="2:15" x14ac:dyDescent="0.3">
      <c r="B3" s="3" t="s">
        <v>2</v>
      </c>
      <c r="C3" s="4">
        <v>1</v>
      </c>
    </row>
    <row r="4" spans="2:15" x14ac:dyDescent="0.3">
      <c r="B4" s="3" t="s">
        <v>1</v>
      </c>
      <c r="C4" s="4">
        <v>0.01</v>
      </c>
    </row>
    <row r="5" spans="2:15" x14ac:dyDescent="0.3">
      <c r="B5" s="3" t="s">
        <v>3</v>
      </c>
      <c r="C5" s="4">
        <v>1E-3</v>
      </c>
    </row>
    <row r="8" spans="2:15" x14ac:dyDescent="0.3">
      <c r="B8" s="1" t="s">
        <v>23</v>
      </c>
    </row>
    <row r="9" spans="2:15" x14ac:dyDescent="0.3">
      <c r="B9" s="1">
        <v>1.1499999999999999</v>
      </c>
    </row>
    <row r="10" spans="2:15" x14ac:dyDescent="0.3">
      <c r="B10" s="1" t="s">
        <v>22</v>
      </c>
    </row>
    <row r="11" spans="2:15" x14ac:dyDescent="0.3">
      <c r="B11" s="1">
        <v>0.05</v>
      </c>
    </row>
    <row r="12" spans="2:15" x14ac:dyDescent="0.3">
      <c r="D12" t="s">
        <v>16</v>
      </c>
      <c r="E12" t="s">
        <v>17</v>
      </c>
      <c r="F12" t="s">
        <v>18</v>
      </c>
      <c r="G12" t="s">
        <v>19</v>
      </c>
      <c r="K12" t="s">
        <v>20</v>
      </c>
      <c r="N12" t="s">
        <v>21</v>
      </c>
    </row>
    <row r="13" spans="2:15" x14ac:dyDescent="0.3">
      <c r="B13" s="5" t="s">
        <v>4</v>
      </c>
      <c r="D13" s="7" t="s">
        <v>5</v>
      </c>
      <c r="E13" s="7" t="s">
        <v>6</v>
      </c>
      <c r="F13" s="7" t="s">
        <v>7</v>
      </c>
      <c r="G13" s="6" t="s">
        <v>8</v>
      </c>
      <c r="I13" s="8" t="s">
        <v>12</v>
      </c>
      <c r="J13" s="7" t="s">
        <v>13</v>
      </c>
      <c r="K13" s="7" t="s">
        <v>9</v>
      </c>
      <c r="L13" s="7" t="s">
        <v>14</v>
      </c>
      <c r="M13" s="7" t="s">
        <v>15</v>
      </c>
      <c r="N13" s="7" t="s">
        <v>10</v>
      </c>
      <c r="O13" s="6" t="s">
        <v>11</v>
      </c>
    </row>
    <row r="14" spans="2:15" x14ac:dyDescent="0.3">
      <c r="B14" s="2">
        <f>B11</f>
        <v>0.05</v>
      </c>
      <c r="D14">
        <f>SQRT((Kp-Tf*Tn*Kp*B14^2-Tv*Tn*Kp*B14^2)^2+(Tf*Kp*B14+Tn*Kp*B14)^2)</f>
        <v>10.01224252231362</v>
      </c>
      <c r="E14">
        <f>SQRT((-Tf*Tn*B14^2)^2+(Tn*B14)^2)</f>
        <v>5.0000000062500008E-2</v>
      </c>
      <c r="F14">
        <f>D14/E14</f>
        <v>200.24485019596631</v>
      </c>
      <c r="G14">
        <f>20*LOG10(F14)</f>
        <v>46.031227118323159</v>
      </c>
      <c r="I14">
        <f>Tf*Kp*B14 + Tn*Kp*B14</f>
        <v>0.50049999999999994</v>
      </c>
      <c r="J14">
        <f>Kp - Tf*Tn*Kp*B14^2 - Tv*Tn*Kp*B14^2</f>
        <v>9.9997249999999998</v>
      </c>
      <c r="K14">
        <f>DEGREES(ATAN2(J14,I14))</f>
        <v>2.8653415294309403</v>
      </c>
      <c r="L14">
        <f>Tn*B14</f>
        <v>0.05</v>
      </c>
      <c r="M14">
        <f>-Tf*Tn*B14^2</f>
        <v>-2.5000000000000006E-6</v>
      </c>
      <c r="N14">
        <f>DEGREES(ATAN2(M14,L14))</f>
        <v>90.00286478897327</v>
      </c>
      <c r="O14">
        <f>K14-N14</f>
        <v>-87.137523259542334</v>
      </c>
    </row>
    <row r="15" spans="2:15" x14ac:dyDescent="0.3">
      <c r="B15" s="2">
        <f>B14*$B$9</f>
        <v>5.7499999999999996E-2</v>
      </c>
      <c r="D15">
        <f>SQRT((Kp-Tf*Tn*Kp*B15^2-Tv*Tn*Kp*B15^2)^2+(Tf*Kp*B15+Tn*Kp*B15)^2)</f>
        <v>10.016187546311901</v>
      </c>
      <c r="E15">
        <f>SQRT((-Tf*Tn*B15^2)^2+(Tn*B15)^2)</f>
        <v>5.7500000095054682E-2</v>
      </c>
      <c r="F15">
        <f t="shared" ref="F15:F78" si="0">D15/E15</f>
        <v>174.1945657348503</v>
      </c>
      <c r="G15">
        <f t="shared" ref="G15:G78" si="1">20*LOG10(F15)</f>
        <v>44.820692048084972</v>
      </c>
      <c r="I15">
        <f>Tf*Kp*B15 + Tn*Kp*B15</f>
        <v>0.57557499999999995</v>
      </c>
      <c r="J15">
        <f>Kp - Tf*Tn*Kp*B15^2 - Tv*Tn*Kp*B15^2</f>
        <v>9.9996363124999998</v>
      </c>
      <c r="K15">
        <f t="shared" ref="K15:K78" si="2">DEGREES(ATAN2(J15,I15))</f>
        <v>3.2942868712352946</v>
      </c>
      <c r="L15">
        <f>Tn*B15</f>
        <v>5.7499999999999996E-2</v>
      </c>
      <c r="M15">
        <f>-Tf*Tn*B15^2</f>
        <v>-3.3062499999999995E-6</v>
      </c>
      <c r="N15">
        <f t="shared" ref="N15:N78" si="3">DEGREES(ATAN2(M15,L15))</f>
        <v>90.003294507318373</v>
      </c>
      <c r="O15">
        <f t="shared" ref="O15:O78" si="4">K15-N15</f>
        <v>-86.709007636083072</v>
      </c>
    </row>
    <row r="16" spans="2:15" x14ac:dyDescent="0.3">
      <c r="B16" s="2">
        <f t="shared" ref="B16:B79" si="5">B15*$B$9</f>
        <v>6.6124999999999989E-2</v>
      </c>
      <c r="D16">
        <f>SQRT((Kp-Tf*Tn*Kp*B16^2-Tv*Tn*Kp*B16^2)^2+(Tf*Kp*B16+Tn*Kp*B16)^2)</f>
        <v>10.021402456734295</v>
      </c>
      <c r="E16">
        <f>SQRT((-Tf*Tn*B16^2)^2+(Tn*B16)^2)</f>
        <v>6.6125000144566293E-2</v>
      </c>
      <c r="F16">
        <f t="shared" si="0"/>
        <v>151.55239977050928</v>
      </c>
      <c r="G16">
        <f t="shared" si="1"/>
        <v>43.611256352685629</v>
      </c>
      <c r="I16">
        <f>Tf*Kp*B16 + Tn*Kp*B16</f>
        <v>0.66191124999999984</v>
      </c>
      <c r="J16">
        <f>Kp - Tf*Tn*Kp*B16^2 - Tv*Tn*Kp*B16^2</f>
        <v>9.9995190232812501</v>
      </c>
      <c r="K16">
        <f t="shared" si="2"/>
        <v>3.7871296315935195</v>
      </c>
      <c r="L16">
        <f>Tn*B16</f>
        <v>6.6124999999999989E-2</v>
      </c>
      <c r="M16">
        <f>-Tf*Tn*B16^2</f>
        <v>-4.3725156249999986E-6</v>
      </c>
      <c r="N16">
        <f t="shared" si="3"/>
        <v>90.003788683414783</v>
      </c>
      <c r="O16">
        <f t="shared" si="4"/>
        <v>-86.216659051821267</v>
      </c>
    </row>
    <row r="17" spans="2:15" x14ac:dyDescent="0.3">
      <c r="B17" s="2">
        <f t="shared" si="5"/>
        <v>7.6043749999999979E-2</v>
      </c>
      <c r="D17">
        <f>SQRT((Kp-Tf*Tn*Kp*B17^2-Tv*Tn*Kp*B17^2)^2+(Tf*Kp*B17+Tn*Kp*B17)^2)</f>
        <v>10.028295013134384</v>
      </c>
      <c r="E17">
        <f>SQRT((-Tf*Tn*B17^2)^2+(Tn*B17)^2)</f>
        <v>7.6043750219867243E-2</v>
      </c>
      <c r="F17">
        <f t="shared" si="0"/>
        <v>131.87533471375778</v>
      </c>
      <c r="G17">
        <f t="shared" si="1"/>
        <v>42.403271498583763</v>
      </c>
      <c r="I17">
        <f>Tf*Kp*B17 + Tn*Kp*B17</f>
        <v>0.76119793749999975</v>
      </c>
      <c r="J17">
        <f>Kp - Tf*Tn*Kp*B17^2 - Tv*Tn*Kp*B17^2</f>
        <v>9.9993639082894532</v>
      </c>
      <c r="K17">
        <f t="shared" si="2"/>
        <v>4.3532243928336127</v>
      </c>
      <c r="L17">
        <f>Tn*B17</f>
        <v>7.6043749999999979E-2</v>
      </c>
      <c r="M17">
        <f>-Tf*Tn*B17^2</f>
        <v>-5.7826519140624962E-6</v>
      </c>
      <c r="N17">
        <f t="shared" si="3"/>
        <v>90.004356985924943</v>
      </c>
      <c r="O17">
        <f t="shared" si="4"/>
        <v>-85.651132593091333</v>
      </c>
    </row>
    <row r="18" spans="2:15" x14ac:dyDescent="0.3">
      <c r="B18" s="2">
        <f t="shared" si="5"/>
        <v>8.7450312499999974E-2</v>
      </c>
      <c r="D18">
        <f>SQRT((Kp-Tf*Tn*Kp*B18^2-Tv*Tn*Kp*B18^2)^2+(Tf*Kp*B18+Tn*Kp*B18)^2)</f>
        <v>10.037403153891342</v>
      </c>
      <c r="E18">
        <f>SQRT((-Tf*Tn*B18^2)^2+(Tn*B18)^2)</f>
        <v>8.7450312834390614E-2</v>
      </c>
      <c r="F18">
        <f t="shared" si="0"/>
        <v>114.77835617237545</v>
      </c>
      <c r="G18">
        <f t="shared" si="1"/>
        <v>41.197200011916522</v>
      </c>
      <c r="I18">
        <f>Tf*Kp*B18 + Tn*Kp*B18</f>
        <v>0.87537762812499975</v>
      </c>
      <c r="J18">
        <f>Kp - Tf*Tn*Kp*B18^2 - Tv*Tn*Kp*B18^2</f>
        <v>9.9991587687128014</v>
      </c>
      <c r="K18">
        <f t="shared" si="2"/>
        <v>5.0032105504070117</v>
      </c>
      <c r="L18">
        <f>Tn*B18</f>
        <v>8.7450312499999974E-2</v>
      </c>
      <c r="M18">
        <f>-Tf*Tn*B18^2</f>
        <v>-7.6475571563476522E-6</v>
      </c>
      <c r="N18">
        <f t="shared" si="3"/>
        <v>90.005010533810577</v>
      </c>
      <c r="O18">
        <f t="shared" si="4"/>
        <v>-85.001799983403572</v>
      </c>
    </row>
    <row r="19" spans="2:15" x14ac:dyDescent="0.3">
      <c r="B19" s="2">
        <f t="shared" si="5"/>
        <v>0.10056785937499996</v>
      </c>
      <c r="D19">
        <f>SQRT((Kp-Tf*Tn*Kp*B19^2-Tv*Tn*Kp*B19^2)^2+(Tf*Kp*B19+Tn*Kp*B19)^2)</f>
        <v>10.049435998818902</v>
      </c>
      <c r="E19">
        <f>SQRT((-Tf*Tn*B19^2)^2+(Tn*B19)^2)</f>
        <v>0.1005678598835663</v>
      </c>
      <c r="F19">
        <f t="shared" si="0"/>
        <v>99.9269151243127</v>
      </c>
      <c r="G19">
        <f t="shared" si="1"/>
        <v>39.993649607484677</v>
      </c>
      <c r="I19">
        <f>Tf*Kp*B19 + Tn*Kp*B19</f>
        <v>1.0066842723437495</v>
      </c>
      <c r="J19">
        <f>Kp - Tf*Tn*Kp*B19^2 - Tv*Tn*Kp*B19^2</f>
        <v>9.9988874716226803</v>
      </c>
      <c r="K19">
        <f t="shared" si="2"/>
        <v>5.7491448181492828</v>
      </c>
      <c r="L19">
        <f>Tn*B19</f>
        <v>0.10056785937499996</v>
      </c>
      <c r="M19">
        <f>-Tf*Tn*B19^2</f>
        <v>-1.0113894339269767E-5</v>
      </c>
      <c r="N19">
        <f t="shared" si="3"/>
        <v>90.005762113877424</v>
      </c>
      <c r="O19">
        <f t="shared" si="4"/>
        <v>-84.256617295728148</v>
      </c>
    </row>
    <row r="20" spans="2:15" x14ac:dyDescent="0.3">
      <c r="B20" s="2">
        <f t="shared" si="5"/>
        <v>0.11565303828124994</v>
      </c>
      <c r="D20">
        <f>SQRT((Kp-Tf*Tn*Kp*B20^2-Tv*Tn*Kp*B20^2)^2+(Tf*Kp*B20+Tn*Kp*B20)^2)</f>
        <v>10.065327355738736</v>
      </c>
      <c r="E20">
        <f>SQRT((-Tf*Tn*B20^2)^2+(Tn*B20)^2)</f>
        <v>0.11565303905471579</v>
      </c>
      <c r="F20">
        <f t="shared" si="0"/>
        <v>87.030374973344195</v>
      </c>
      <c r="G20">
        <f t="shared" si="1"/>
        <v>38.793417093979429</v>
      </c>
      <c r="I20">
        <f>Tf*Kp*B20 + Tn*Kp*B20</f>
        <v>1.1576869131953118</v>
      </c>
      <c r="J20">
        <f>Kp - Tf*Tn*Kp*B20^2 - Tv*Tn*Kp*B20^2</f>
        <v>9.9985286812209946</v>
      </c>
      <c r="K20">
        <f t="shared" si="2"/>
        <v>6.6046236726516883</v>
      </c>
      <c r="L20">
        <f>Tn*B20</f>
        <v>0.11565303828124994</v>
      </c>
      <c r="M20">
        <f>-Tf*Tn*B20^2</f>
        <v>-1.3375625263684265E-5</v>
      </c>
      <c r="N20">
        <f t="shared" si="3"/>
        <v>90.006626430951826</v>
      </c>
      <c r="O20">
        <f t="shared" si="4"/>
        <v>-83.402002758300142</v>
      </c>
    </row>
    <row r="21" spans="2:15" x14ac:dyDescent="0.3">
      <c r="B21" s="2">
        <f t="shared" si="5"/>
        <v>0.13300099402343743</v>
      </c>
      <c r="D21">
        <f>SQRT((Kp-Tf*Tn*Kp*B21^2-Tv*Tn*Kp*B21^2)^2+(Tf*Kp*B21+Tn*Kp*B21)^2)</f>
        <v>10.086305243618108</v>
      </c>
      <c r="E21">
        <f>SQRT((-Tf*Tn*B21^2)^2+(Tn*B21)^2)</f>
        <v>0.13300099519978228</v>
      </c>
      <c r="F21">
        <f t="shared" si="0"/>
        <v>75.836314070186887</v>
      </c>
      <c r="G21">
        <f t="shared" si="1"/>
        <v>37.59754432998632</v>
      </c>
      <c r="I21">
        <f>Tf*Kp*B21 + Tn*Kp*B21</f>
        <v>1.3313399501746088</v>
      </c>
      <c r="J21">
        <f>Kp - Tf*Tn*Kp*B21^2 - Tv*Tn*Kp*B21^2</f>
        <v>9.9980541809147656</v>
      </c>
      <c r="K21">
        <f t="shared" si="2"/>
        <v>7.5848800319429497</v>
      </c>
      <c r="L21">
        <f>Tn*B21</f>
        <v>0.13300099402343743</v>
      </c>
      <c r="M21">
        <f>-Tf*Tn*B21^2</f>
        <v>-1.7689264411222439E-5</v>
      </c>
      <c r="N21">
        <f t="shared" si="3"/>
        <v>90.007620395583658</v>
      </c>
      <c r="O21">
        <f t="shared" si="4"/>
        <v>-82.422740363640713</v>
      </c>
    </row>
    <row r="22" spans="2:15" x14ac:dyDescent="0.3">
      <c r="B22" s="2">
        <f t="shared" si="5"/>
        <v>0.15295114312695304</v>
      </c>
      <c r="D22">
        <f>SQRT((Kp-Tf*Tn*Kp*B22^2-Tv*Tn*Kp*B22^2)^2+(Tf*Kp*B22+Tn*Kp*B22)^2)</f>
        <v>10.113981712240239</v>
      </c>
      <c r="E22">
        <f>SQRT((-Tf*Tn*B22^2)^2+(Tn*B22)^2)</f>
        <v>0.15295114491602654</v>
      </c>
      <c r="F22">
        <f t="shared" si="0"/>
        <v>66.12557047410813</v>
      </c>
      <c r="G22">
        <f t="shared" si="1"/>
        <v>36.407388635515439</v>
      </c>
      <c r="I22">
        <f>Tf*Kp*B22 + Tn*Kp*B22</f>
        <v>1.5310409427007998</v>
      </c>
      <c r="J22">
        <f>Kp - Tf*Tn*Kp*B22^2 - Tv*Tn*Kp*B22^2</f>
        <v>9.9974266542597778</v>
      </c>
      <c r="K22">
        <f t="shared" si="2"/>
        <v>8.706830051267918</v>
      </c>
      <c r="L22">
        <f>Tn*B22</f>
        <v>0.15295114312695304</v>
      </c>
      <c r="M22">
        <f>-Tf*Tn*B22^2</f>
        <v>-2.3394052183841676E-5</v>
      </c>
      <c r="N22">
        <f t="shared" si="3"/>
        <v>90.008763454904539</v>
      </c>
      <c r="O22">
        <f t="shared" si="4"/>
        <v>-81.301933403636625</v>
      </c>
    </row>
    <row r="23" spans="2:15" x14ac:dyDescent="0.3">
      <c r="B23" s="2">
        <f t="shared" si="5"/>
        <v>0.17589381459599598</v>
      </c>
      <c r="D23">
        <f>SQRT((Kp-Tf*Tn*Kp*B23^2-Tv*Tn*Kp*B23^2)^2+(Tf*Kp*B23+Tn*Kp*B23)^2)</f>
        <v>10.150468009370751</v>
      </c>
      <c r="E23">
        <f>SQRT((-Tf*Tn*B23^2)^2+(Tn*B23)^2)</f>
        <v>0.17589381731695314</v>
      </c>
      <c r="F23">
        <f t="shared" si="0"/>
        <v>57.70792950089907</v>
      </c>
      <c r="G23">
        <f t="shared" si="1"/>
        <v>35.224709851286612</v>
      </c>
      <c r="I23">
        <f>Tf*Kp*B23 + Tn*Kp*B23</f>
        <v>1.7606970841059197</v>
      </c>
      <c r="J23">
        <f>Kp - Tf*Tn*Kp*B23^2 - Tv*Tn*Kp*B23^2</f>
        <v>9.996596750258556</v>
      </c>
      <c r="K23">
        <f t="shared" si="2"/>
        <v>9.9890343224238283</v>
      </c>
      <c r="L23">
        <f>Tn*B23</f>
        <v>0.17589381459599598</v>
      </c>
      <c r="M23">
        <f>-Tf*Tn*B23^2</f>
        <v>-3.0938634013130612E-5</v>
      </c>
      <c r="N23">
        <f t="shared" si="3"/>
        <v>90.010077973114875</v>
      </c>
      <c r="O23">
        <f t="shared" si="4"/>
        <v>-80.021043650691041</v>
      </c>
    </row>
    <row r="24" spans="2:15" x14ac:dyDescent="0.3">
      <c r="B24" s="2">
        <f t="shared" si="5"/>
        <v>0.20227788678539538</v>
      </c>
      <c r="D24">
        <f>SQRT((Kp-Tf*Tn*Kp*B24^2-Tv*Tn*Kp*B24^2)^2+(Tf*Kp*B24+Tn*Kp*B24)^2)</f>
        <v>10.198520775587351</v>
      </c>
      <c r="E24">
        <f>SQRT((-Tf*Tn*B24^2)^2+(Tn*B24)^2)</f>
        <v>0.20227789092363108</v>
      </c>
      <c r="F24">
        <f t="shared" si="0"/>
        <v>50.418366184358462</v>
      </c>
      <c r="G24">
        <f t="shared" si="1"/>
        <v>34.051775363653405</v>
      </c>
      <c r="I24">
        <f>Tf*Kp*B24 + Tn*Kp*B24</f>
        <v>2.0248016467218077</v>
      </c>
      <c r="J24">
        <f>Kp - Tf*Tn*Kp*B24^2 - Tv*Tn*Kp*B24^2</f>
        <v>9.9954992022169389</v>
      </c>
      <c r="K24">
        <f t="shared" si="2"/>
        <v>11.451522566598797</v>
      </c>
      <c r="L24">
        <f>Tn*B24</f>
        <v>0.20227788678539538</v>
      </c>
      <c r="M24">
        <f>-Tf*Tn*B24^2</f>
        <v>-4.091634348236523E-5</v>
      </c>
      <c r="N24">
        <f t="shared" si="3"/>
        <v>90.011589669043559</v>
      </c>
      <c r="O24">
        <f t="shared" si="4"/>
        <v>-78.560067102444762</v>
      </c>
    </row>
    <row r="25" spans="2:15" x14ac:dyDescent="0.3">
      <c r="B25" s="2">
        <f t="shared" si="5"/>
        <v>0.23261956980320467</v>
      </c>
      <c r="D25">
        <f>SQRT((Kp-Tf*Tn*Kp*B25^2-Tv*Tn*Kp*B25^2)^2+(Tf*Kp*B25+Tn*Kp*B25)^2)</f>
        <v>10.26172517358334</v>
      </c>
      <c r="E25">
        <f>SQRT((-Tf*Tn*B25^2)^2+(Tn*B25)^2)</f>
        <v>0.23261957609694386</v>
      </c>
      <c r="F25">
        <f t="shared" si="0"/>
        <v>44.11376439490536</v>
      </c>
      <c r="G25">
        <f t="shared" si="1"/>
        <v>32.891482387116049</v>
      </c>
      <c r="I25">
        <f>Tf*Kp*B25 + Tn*Kp*B25</f>
        <v>2.3285218937300787</v>
      </c>
      <c r="J25">
        <f>Kp - Tf*Tn*Kp*B25^2 - Tv*Tn*Kp*B25^2</f>
        <v>9.9940476949319041</v>
      </c>
      <c r="K25">
        <f t="shared" si="2"/>
        <v>13.115412470301969</v>
      </c>
      <c r="L25">
        <f>Tn*B25</f>
        <v>0.23261956980320467</v>
      </c>
      <c r="M25">
        <f>-Tf*Tn*B25^2</f>
        <v>-5.4111864255428011E-5</v>
      </c>
      <c r="N25">
        <f t="shared" si="3"/>
        <v>90.013328119341466</v>
      </c>
      <c r="O25">
        <f t="shared" si="4"/>
        <v>-76.897915649039504</v>
      </c>
    </row>
    <row r="26" spans="2:15" x14ac:dyDescent="0.3">
      <c r="B26" s="2">
        <f t="shared" si="5"/>
        <v>0.26751250527368536</v>
      </c>
      <c r="D26">
        <f>SQRT((Kp-Tf*Tn*Kp*B26^2-Tv*Tn*Kp*B26^2)^2+(Tf*Kp*B26+Tn*Kp*B26)^2)</f>
        <v>10.34472026157777</v>
      </c>
      <c r="E26">
        <f>SQRT((-Tf*Tn*B26^2)^2+(Tn*B26)^2)</f>
        <v>0.26751251484567595</v>
      </c>
      <c r="F26">
        <f t="shared" si="0"/>
        <v>38.670042287724321</v>
      </c>
      <c r="G26">
        <f t="shared" si="1"/>
        <v>31.747492939943484</v>
      </c>
      <c r="I26">
        <f>Tf*Kp*B26 + Tn*Kp*B26</f>
        <v>2.6778001777895906</v>
      </c>
      <c r="J26">
        <f>Kp - Tf*Tn*Kp*B26^2 - Tv*Tn*Kp*B26^2</f>
        <v>9.9921280765474414</v>
      </c>
      <c r="K26">
        <f t="shared" si="2"/>
        <v>15.00223374871466</v>
      </c>
      <c r="L26">
        <f>Tn*B26</f>
        <v>0.26751250527368536</v>
      </c>
      <c r="M26">
        <f>-Tf*Tn*B26^2</f>
        <v>-7.1562940477803535E-5</v>
      </c>
      <c r="N26">
        <f t="shared" si="3"/>
        <v>90.015327337153522</v>
      </c>
      <c r="O26">
        <f t="shared" si="4"/>
        <v>-75.013093588438863</v>
      </c>
    </row>
    <row r="27" spans="2:15" x14ac:dyDescent="0.3">
      <c r="B27" s="2">
        <f t="shared" si="5"/>
        <v>0.30763938106473815</v>
      </c>
      <c r="D27">
        <f>SQRT((Kp-Tf*Tn*Kp*B27^2-Tv*Tn*Kp*B27^2)^2+(Tf*Kp*B27+Tn*Kp*B27)^2)</f>
        <v>10.453469890223422</v>
      </c>
      <c r="E27">
        <f>SQRT((-Tf*Tn*B27^2)^2+(Tn*B27)^2)</f>
        <v>0.30763939562253922</v>
      </c>
      <c r="F27">
        <f t="shared" si="0"/>
        <v>33.979620422377231</v>
      </c>
      <c r="G27">
        <f t="shared" si="1"/>
        <v>30.624370463357558</v>
      </c>
      <c r="I27">
        <f>Tf*Kp*B27 + Tn*Kp*B27</f>
        <v>3.0794702044580289</v>
      </c>
      <c r="J27">
        <f>Kp - Tf*Tn*Kp*B27^2 - Tv*Tn*Kp*B27^2</f>
        <v>9.9895893812339907</v>
      </c>
      <c r="K27">
        <f t="shared" si="2"/>
        <v>17.132853294730232</v>
      </c>
      <c r="L27">
        <f>Tn*B27</f>
        <v>0.30763938106473815</v>
      </c>
      <c r="M27">
        <f>-Tf*Tn*B27^2</f>
        <v>-9.4641988781895179E-5</v>
      </c>
      <c r="N27">
        <f t="shared" si="3"/>
        <v>90.017626437590948</v>
      </c>
      <c r="O27">
        <f t="shared" si="4"/>
        <v>-72.884773142860723</v>
      </c>
    </row>
    <row r="28" spans="2:15" x14ac:dyDescent="0.3">
      <c r="B28" s="2">
        <f t="shared" si="5"/>
        <v>0.35378528822444882</v>
      </c>
      <c r="D28">
        <f>SQRT((Kp-Tf*Tn*Kp*B28^2-Tv*Tn*Kp*B28^2)^2+(Tf*Kp*B28+Tn*Kp*B28)^2)</f>
        <v>10.595578182973185</v>
      </c>
      <c r="E28">
        <f>SQRT((-Tf*Tn*B28^2)^2+(Tn*B28)^2)</f>
        <v>0.3537853103650444</v>
      </c>
      <c r="F28">
        <f t="shared" si="0"/>
        <v>29.949175029456157</v>
      </c>
      <c r="G28">
        <f t="shared" si="1"/>
        <v>29.527697279021186</v>
      </c>
      <c r="I28">
        <f>Tf*Kp*B28 + Tn*Kp*B28</f>
        <v>3.5413907351267326</v>
      </c>
      <c r="J28">
        <f>Kp - Tf*Tn*Kp*B28^2 - Tv*Tn*Kp*B28^2</f>
        <v>9.9862319566819533</v>
      </c>
      <c r="K28">
        <f t="shared" si="2"/>
        <v>19.525897242890458</v>
      </c>
      <c r="L28">
        <f>Tn*B28</f>
        <v>0.35378528822444882</v>
      </c>
      <c r="M28">
        <f>-Tf*Tn*B28^2</f>
        <v>-1.2516403016405635E-4</v>
      </c>
      <c r="N28">
        <f t="shared" si="3"/>
        <v>90.020270403023375</v>
      </c>
      <c r="O28">
        <f t="shared" si="4"/>
        <v>-70.494373160132909</v>
      </c>
    </row>
    <row r="29" spans="2:15" x14ac:dyDescent="0.3">
      <c r="B29" s="2">
        <f t="shared" si="5"/>
        <v>0.40685308145811611</v>
      </c>
      <c r="D29">
        <f>SQRT((Kp-Tf*Tn*Kp*B29^2-Tv*Tn*Kp*B29^2)^2+(Tf*Kp*B29+Tn*Kp*B29)^2)</f>
        <v>10.780641549660235</v>
      </c>
      <c r="E29">
        <f>SQRT((-Tf*Tn*B29^2)^2+(Tn*B29)^2)</f>
        <v>0.40685311513119404</v>
      </c>
      <c r="F29">
        <f t="shared" si="0"/>
        <v>26.497625675506757</v>
      </c>
      <c r="G29">
        <f t="shared" si="1"/>
        <v>28.464139212907675</v>
      </c>
      <c r="I29">
        <f>Tf*Kp*B29 + Tn*Kp*B29</f>
        <v>4.0725993453957416</v>
      </c>
      <c r="J29">
        <f>Kp - Tf*Tn*Kp*B29^2 - Tv*Tn*Kp*B29^2</f>
        <v>9.9817917627118842</v>
      </c>
      <c r="K29">
        <f t="shared" si="2"/>
        <v>22.195598820003976</v>
      </c>
      <c r="L29">
        <f>Tn*B29</f>
        <v>0.40685308145811611</v>
      </c>
      <c r="M29">
        <f>-Tf*Tn*B29^2</f>
        <v>-1.6552942989196445E-4</v>
      </c>
      <c r="N29">
        <f t="shared" si="3"/>
        <v>90.023310963163226</v>
      </c>
      <c r="O29">
        <f t="shared" si="4"/>
        <v>-67.827712143159246</v>
      </c>
    </row>
    <row r="30" spans="2:15" x14ac:dyDescent="0.3">
      <c r="B30" s="2">
        <f t="shared" si="5"/>
        <v>0.46788104367683347</v>
      </c>
      <c r="D30">
        <f>SQRT((Kp-Tf*Tn*Kp*B30^2-Tv*Tn*Kp*B30^2)^2+(Tf*Kp*B30+Tn*Kp*B30)^2)</f>
        <v>11.020619016996339</v>
      </c>
      <c r="E30">
        <f>SQRT((-Tf*Tn*B30^2)^2+(Tn*B30)^2)</f>
        <v>0.46788109488937518</v>
      </c>
      <c r="F30">
        <f t="shared" si="0"/>
        <v>23.554315695533777</v>
      </c>
      <c r="G30">
        <f t="shared" si="1"/>
        <v>27.441409831030295</v>
      </c>
      <c r="I30">
        <f>Tf*Kp*B30 + Tn*Kp*B30</f>
        <v>4.6834892472051033</v>
      </c>
      <c r="J30">
        <f>Kp - Tf*Tn*Kp*B30^2 - Tv*Tn*Kp*B30^2</f>
        <v>9.9759196061864657</v>
      </c>
      <c r="K30">
        <f t="shared" si="2"/>
        <v>25.149090656090923</v>
      </c>
      <c r="L30">
        <f>Tn*B30</f>
        <v>0.46788104367683347</v>
      </c>
      <c r="M30">
        <f>-Tf*Tn*B30^2</f>
        <v>-2.1891267103212294E-4</v>
      </c>
      <c r="N30">
        <f t="shared" si="3"/>
        <v>90.026807607160677</v>
      </c>
      <c r="O30">
        <f t="shared" si="4"/>
        <v>-64.877716951069758</v>
      </c>
    </row>
    <row r="31" spans="2:15" x14ac:dyDescent="0.3">
      <c r="B31" s="2">
        <f t="shared" si="5"/>
        <v>0.53806320022835841</v>
      </c>
      <c r="D31">
        <f>SQRT((Kp-Tf*Tn*Kp*B31^2-Tv*Tn*Kp*B31^2)^2+(Tf*Kp*B31+Tn*Kp*B31)^2)</f>
        <v>11.330190636898777</v>
      </c>
      <c r="E31">
        <f>SQRT((-Tf*Tn*B31^2)^2+(Tn*B31)^2)</f>
        <v>0.53806327811623134</v>
      </c>
      <c r="F31">
        <f t="shared" si="0"/>
        <v>21.057357187738155</v>
      </c>
      <c r="G31">
        <f t="shared" si="1"/>
        <v>26.468077279245783</v>
      </c>
      <c r="I31">
        <f>Tf*Kp*B31 + Tn*Kp*B31</f>
        <v>5.3860126342858683</v>
      </c>
      <c r="J31">
        <f>Kp - Tf*Tn*Kp*B31^2 - Tv*Tn*Kp*B31^2</f>
        <v>9.9681536791816026</v>
      </c>
      <c r="K31">
        <f t="shared" si="2"/>
        <v>28.383327955059954</v>
      </c>
      <c r="L31">
        <f>Tn*B31</f>
        <v>0.53806320022835841</v>
      </c>
      <c r="M31">
        <f>-Tf*Tn*B31^2</f>
        <v>-2.8951200743998251E-4</v>
      </c>
      <c r="N31">
        <f t="shared" si="3"/>
        <v>90.030828747509275</v>
      </c>
      <c r="O31">
        <f t="shared" si="4"/>
        <v>-61.647500792449321</v>
      </c>
    </row>
    <row r="32" spans="2:15" x14ac:dyDescent="0.3">
      <c r="B32" s="2">
        <f t="shared" si="5"/>
        <v>0.61877268026261212</v>
      </c>
      <c r="D32">
        <f>SQRT((Kp-Tf*Tn*Kp*B32^2-Tv*Tn*Kp*B32^2)^2+(Tf*Kp*B32+Tn*Kp*B32)^2)</f>
        <v>11.727063393434623</v>
      </c>
      <c r="E32">
        <f>SQRT((-Tf*Tn*B32^2)^2+(Tn*B32)^2)</f>
        <v>0.6187727987203282</v>
      </c>
      <c r="F32">
        <f t="shared" si="0"/>
        <v>18.952131408631942</v>
      </c>
      <c r="G32">
        <f t="shared" si="1"/>
        <v>25.553161179965208</v>
      </c>
      <c r="I32">
        <f>Tf*Kp*B32 + Tn*Kp*B32</f>
        <v>6.1939145294287474</v>
      </c>
      <c r="J32">
        <f>Kp - Tf*Tn*Kp*B32^2 - Tv*Tn*Kp*B32^2</f>
        <v>9.9578832407176687</v>
      </c>
      <c r="K32">
        <f t="shared" si="2"/>
        <v>31.882073284438288</v>
      </c>
      <c r="L32">
        <f>Tn*B32</f>
        <v>0.61877268026261212</v>
      </c>
      <c r="M32">
        <f>-Tf*Tn*B32^2</f>
        <v>-3.8287962983937681E-4</v>
      </c>
      <c r="N32">
        <f t="shared" si="3"/>
        <v>90.035453058532283</v>
      </c>
      <c r="O32">
        <f t="shared" si="4"/>
        <v>-58.153379774093992</v>
      </c>
    </row>
    <row r="33" spans="2:15" x14ac:dyDescent="0.3">
      <c r="B33" s="2">
        <f t="shared" si="5"/>
        <v>0.71158858230200384</v>
      </c>
      <c r="D33">
        <f>SQRT((Kp-Tf*Tn*Kp*B33^2-Tv*Tn*Kp*B33^2)^2+(Tf*Kp*B33+Tn*Kp*B33)^2)</f>
        <v>12.232181632313193</v>
      </c>
      <c r="E33">
        <f>SQRT((-Tf*Tn*B33^2)^2+(Tn*B33)^2)</f>
        <v>0.71158876246137726</v>
      </c>
      <c r="F33">
        <f t="shared" si="0"/>
        <v>17.189958972935742</v>
      </c>
      <c r="G33">
        <f t="shared" si="1"/>
        <v>24.705496803259514</v>
      </c>
      <c r="I33">
        <f>Tf*Kp*B33 + Tn*Kp*B33</f>
        <v>7.1230017088430584</v>
      </c>
      <c r="J33">
        <f>Kp - Tf*Tn*Kp*B33^2 - Tv*Tn*Kp*B33^2</f>
        <v>9.9443005858491169</v>
      </c>
      <c r="K33">
        <f t="shared" si="2"/>
        <v>35.613641351344498</v>
      </c>
      <c r="L33">
        <f>Tn*B33</f>
        <v>0.71158858230200384</v>
      </c>
      <c r="M33">
        <f>-Tf*Tn*B33^2</f>
        <v>-5.0635831046257572E-4</v>
      </c>
      <c r="N33">
        <f t="shared" si="3"/>
        <v>90.040771015634022</v>
      </c>
      <c r="O33">
        <f t="shared" si="4"/>
        <v>-54.427129664289524</v>
      </c>
    </row>
    <row r="34" spans="2:15" x14ac:dyDescent="0.3">
      <c r="B34" s="2">
        <f t="shared" si="5"/>
        <v>0.81832686964730439</v>
      </c>
      <c r="D34">
        <f>SQRT((Kp-Tf*Tn*Kp*B34^2-Tv*Tn*Kp*B34^2)^2+(Tf*Kp*B34+Tn*Kp*B34)^2)</f>
        <v>12.869812040338564</v>
      </c>
      <c r="E34">
        <f>SQRT((-Tf*Tn*B34^2)^2+(Tn*B34)^2)</f>
        <v>0.81832714364718018</v>
      </c>
      <c r="F34">
        <f t="shared" si="0"/>
        <v>15.726976845689666</v>
      </c>
      <c r="G34">
        <f t="shared" si="1"/>
        <v>23.932904947801759</v>
      </c>
      <c r="I34">
        <f>Tf*Kp*B34 + Tn*Kp*B34</f>
        <v>8.1914519651695183</v>
      </c>
      <c r="J34">
        <f>Kp - Tf*Tn*Kp*B34^2 - Tv*Tn*Kp*B34^2</f>
        <v>9.9263375247854579</v>
      </c>
      <c r="K34">
        <f t="shared" si="2"/>
        <v>39.530267053929052</v>
      </c>
      <c r="L34">
        <f>Tn*B34</f>
        <v>0.81832686964730439</v>
      </c>
      <c r="M34">
        <f>-Tf*Tn*B34^2</f>
        <v>-6.6965886558675641E-4</v>
      </c>
      <c r="N34">
        <f t="shared" si="3"/>
        <v>90.046886665426925</v>
      </c>
      <c r="O34">
        <f t="shared" si="4"/>
        <v>-50.516619611497873</v>
      </c>
    </row>
    <row r="35" spans="2:15" x14ac:dyDescent="0.3">
      <c r="B35" s="2">
        <f t="shared" si="5"/>
        <v>0.94107590009440001</v>
      </c>
      <c r="D35">
        <f>SQRT((Kp-Tf*Tn*Kp*B35^2-Tv*Tn*Kp*B35^2)^2+(Tf*Kp*B35+Tn*Kp*B35)^2)</f>
        <v>13.667505852384172</v>
      </c>
      <c r="E35">
        <f>SQRT((-Tf*Tn*B35^2)^2+(Tn*B35)^2)</f>
        <v>0.94107631681393855</v>
      </c>
      <c r="F35">
        <f t="shared" si="0"/>
        <v>14.523270438529581</v>
      </c>
      <c r="G35">
        <f t="shared" si="1"/>
        <v>23.24128848909297</v>
      </c>
      <c r="I35">
        <f>Tf*Kp*B35 + Tn*Kp*B35</f>
        <v>9.4201697599449457</v>
      </c>
      <c r="J35">
        <f>Kp - Tf*Tn*Kp*B35^2 - Tv*Tn*Kp*B35^2</f>
        <v>9.9025813765287669</v>
      </c>
      <c r="K35">
        <f t="shared" si="2"/>
        <v>43.569851215184478</v>
      </c>
      <c r="L35">
        <f>Tn*B35</f>
        <v>0.94107590009440001</v>
      </c>
      <c r="M35">
        <f>-Tf*Tn*B35^2</f>
        <v>-8.8562384973848518E-4</v>
      </c>
      <c r="N35">
        <f t="shared" si="3"/>
        <v>90.053919661359373</v>
      </c>
      <c r="O35">
        <f t="shared" si="4"/>
        <v>-46.484068446174895</v>
      </c>
    </row>
    <row r="36" spans="2:15" x14ac:dyDescent="0.3">
      <c r="B36" s="2">
        <f t="shared" si="5"/>
        <v>1.08223728510856</v>
      </c>
      <c r="D36">
        <f>SQRT((Kp-Tf*Tn*Kp*B36^2-Tv*Tn*Kp*B36^2)^2+(Tf*Kp*B36+Tn*Kp*B36)^2)</f>
        <v>14.655988363716229</v>
      </c>
      <c r="E36">
        <f>SQRT((-Tf*Tn*B36^2)^2+(Tn*B36)^2)</f>
        <v>1.0822379188868427</v>
      </c>
      <c r="F36">
        <f t="shared" si="0"/>
        <v>13.542297962347259</v>
      </c>
      <c r="G36">
        <f t="shared" si="1"/>
        <v>22.633847301293734</v>
      </c>
      <c r="I36">
        <f>Tf*Kp*B36 + Tn*Kp*B36</f>
        <v>10.833195223936686</v>
      </c>
      <c r="J36">
        <f>Kp - Tf*Tn*Kp*B36^2 - Tv*Tn*Kp*B36^2</f>
        <v>9.8711638704592932</v>
      </c>
      <c r="K36">
        <f t="shared" si="2"/>
        <v>47.66034408010016</v>
      </c>
      <c r="L36">
        <f>Tn*B36</f>
        <v>1.08223728510856</v>
      </c>
      <c r="M36">
        <f>-Tf*Tn*B36^2</f>
        <v>-1.1712375412791466E-3</v>
      </c>
      <c r="N36">
        <f t="shared" si="3"/>
        <v>90.062007604659868</v>
      </c>
      <c r="O36">
        <f t="shared" si="4"/>
        <v>-42.401663524559709</v>
      </c>
    </row>
    <row r="37" spans="2:15" x14ac:dyDescent="0.3">
      <c r="B37" s="2">
        <f t="shared" si="5"/>
        <v>1.2445728778748439</v>
      </c>
      <c r="D37">
        <f>SQRT((Kp-Tf*Tn*Kp*B37^2-Tv*Tn*Kp*B37^2)^2+(Tf*Kp*B37+Tn*Kp*B37)^2)</f>
        <v>15.869071420474604</v>
      </c>
      <c r="E37">
        <f>SQRT((-Tf*Tn*B37^2)^2+(Tn*B37)^2)</f>
        <v>1.2445738417722989</v>
      </c>
      <c r="F37">
        <f t="shared" si="0"/>
        <v>12.750606583436397</v>
      </c>
      <c r="G37">
        <f t="shared" si="1"/>
        <v>22.110616918258987</v>
      </c>
      <c r="I37">
        <f>Tf*Kp*B37 + Tn*Kp*B37</f>
        <v>12.458174507527188</v>
      </c>
      <c r="J37">
        <f>Kp - Tf*Tn*Kp*B37^2 - Tv*Tn*Kp*B37^2</f>
        <v>9.8296142186824174</v>
      </c>
      <c r="K37">
        <f t="shared" si="2"/>
        <v>51.726235435535834</v>
      </c>
      <c r="L37">
        <f>Tn*B37</f>
        <v>1.2445728778748439</v>
      </c>
      <c r="M37">
        <f>-Tf*Tn*B37^2</f>
        <v>-1.5489616483416713E-3</v>
      </c>
      <c r="N37">
        <f t="shared" si="3"/>
        <v>90.071308736380516</v>
      </c>
      <c r="O37">
        <f t="shared" si="4"/>
        <v>-38.345073300844682</v>
      </c>
    </row>
    <row r="38" spans="2:15" x14ac:dyDescent="0.3">
      <c r="B38" s="2">
        <f t="shared" si="5"/>
        <v>1.4312588095560703</v>
      </c>
      <c r="D38">
        <f>SQRT((Kp-Tf*Tn*Kp*B38^2-Tv*Tn*Kp*B38^2)^2+(Tf*Kp*B38+Tn*Kp*B38)^2)</f>
        <v>17.343706502185832</v>
      </c>
      <c r="E38">
        <f>SQRT((-Tf*Tn*B38^2)^2+(Tn*B38)^2)</f>
        <v>1.4312602755234289</v>
      </c>
      <c r="F38">
        <f t="shared" si="0"/>
        <v>12.117786540147655</v>
      </c>
      <c r="G38">
        <f t="shared" si="1"/>
        <v>21.668465958997494</v>
      </c>
      <c r="I38">
        <f>Tf*Kp*B38 + Tn*Kp*B38</f>
        <v>14.326900683656262</v>
      </c>
      <c r="J38">
        <f>Kp - Tf*Tn*Kp*B38^2 - Tv*Tn*Kp*B38^2</f>
        <v>9.7746648042074966</v>
      </c>
      <c r="K38">
        <f t="shared" si="2"/>
        <v>55.695863335126027</v>
      </c>
      <c r="L38">
        <f>Tn*B38</f>
        <v>1.4312588095560703</v>
      </c>
      <c r="M38">
        <f>-Tf*Tn*B38^2</f>
        <v>-2.0485017799318594E-3</v>
      </c>
      <c r="N38">
        <f t="shared" si="3"/>
        <v>90.082005033182682</v>
      </c>
      <c r="O38">
        <f t="shared" si="4"/>
        <v>-34.386141698056655</v>
      </c>
    </row>
    <row r="39" spans="2:15" x14ac:dyDescent="0.3">
      <c r="B39" s="2">
        <f t="shared" si="5"/>
        <v>1.6459476309894807</v>
      </c>
      <c r="D39">
        <f>SQRT((Kp-Tf*Tn*Kp*B39^2-Tv*Tn*Kp*B39^2)^2+(Tf*Kp*B39+Tn*Kp*B39)^2)</f>
        <v>19.120281157899804</v>
      </c>
      <c r="E39">
        <f>SQRT((-Tf*Tn*B39^2)^2+(Tn*B39)^2)</f>
        <v>1.6459498605422191</v>
      </c>
      <c r="F39">
        <f t="shared" si="0"/>
        <v>11.616563551699613</v>
      </c>
      <c r="G39">
        <f t="shared" si="1"/>
        <v>21.301553453925855</v>
      </c>
      <c r="I39">
        <f>Tf*Kp*B39 + Tn*Kp*B39</f>
        <v>16.475935786204701</v>
      </c>
      <c r="J39">
        <f>Kp - Tf*Tn*Kp*B39^2 - Tv*Tn*Kp*B39^2</f>
        <v>9.7019942035644124</v>
      </c>
      <c r="K39">
        <f t="shared" si="2"/>
        <v>59.507936058843818</v>
      </c>
      <c r="L39">
        <f>Tn*B39</f>
        <v>1.6459476309894807</v>
      </c>
      <c r="M39">
        <f>-Tf*Tn*B39^2</f>
        <v>-2.7091436039598841E-3</v>
      </c>
      <c r="N39">
        <f t="shared" si="3"/>
        <v>90.094305767392683</v>
      </c>
      <c r="O39">
        <f t="shared" si="4"/>
        <v>-30.586369708548865</v>
      </c>
    </row>
    <row r="40" spans="2:15" x14ac:dyDescent="0.3">
      <c r="B40" s="2">
        <f t="shared" si="5"/>
        <v>1.8928397756379027</v>
      </c>
      <c r="D40">
        <f>SQRT((Kp-Tf*Tn*Kp*B40^2-Tv*Tn*Kp*B40^2)^2+(Tf*Kp*B40+Tn*Kp*B40)^2)</f>
        <v>21.243216325895553</v>
      </c>
      <c r="E40">
        <f>SQRT((-Tf*Tn*B40^2)^2+(Tn*B40)^2)</f>
        <v>1.8928431665081833</v>
      </c>
      <c r="F40">
        <f t="shared" si="0"/>
        <v>11.222914133495756</v>
      </c>
      <c r="G40">
        <f t="shared" si="1"/>
        <v>21.002112802879079</v>
      </c>
      <c r="I40">
        <f>Tf*Kp*B40 + Tn*Kp*B40</f>
        <v>18.947326154135407</v>
      </c>
      <c r="J40">
        <f>Kp - Tf*Tn*Kp*B40^2 - Tv*Tn*Kp*B40^2</f>
        <v>9.6058873342139357</v>
      </c>
      <c r="K40">
        <f t="shared" si="2"/>
        <v>63.115970820912672</v>
      </c>
      <c r="L40">
        <f>Tn*B40</f>
        <v>1.8928397756379027</v>
      </c>
      <c r="M40">
        <f>-Tf*Tn*B40^2</f>
        <v>-3.5828424162369461E-3</v>
      </c>
      <c r="N40">
        <f t="shared" si="3"/>
        <v>90.108451600916993</v>
      </c>
      <c r="O40">
        <f t="shared" si="4"/>
        <v>-26.992480780004321</v>
      </c>
    </row>
    <row r="41" spans="2:15" x14ac:dyDescent="0.3">
      <c r="B41" s="2">
        <f t="shared" si="5"/>
        <v>2.176765741983588</v>
      </c>
      <c r="D41">
        <f>SQRT((Kp-Tf*Tn*Kp*B41^2-Tv*Tn*Kp*B41^2)^2+(Tf*Kp*B41+Tn*Kp*B41)^2)</f>
        <v>23.761869228274488</v>
      </c>
      <c r="E41">
        <f>SQRT((-Tf*Tn*B41^2)^2+(Tn*B41)^2)</f>
        <v>2.1767708990719359</v>
      </c>
      <c r="F41">
        <f t="shared" si="0"/>
        <v>10.916109379450699</v>
      </c>
      <c r="G41">
        <f t="shared" si="1"/>
        <v>20.76135757303501</v>
      </c>
      <c r="I41">
        <f>Tf*Kp*B41 + Tn*Kp*B41</f>
        <v>21.789425077255714</v>
      </c>
      <c r="J41">
        <f>Kp - Tf*Tn*Kp*B41^2 - Tv*Tn*Kp*B41^2</f>
        <v>9.47878599949793</v>
      </c>
      <c r="K41">
        <f t="shared" si="2"/>
        <v>66.490106087030497</v>
      </c>
      <c r="L41">
        <f>Tn*B41</f>
        <v>2.176765741983588</v>
      </c>
      <c r="M41">
        <f>-Tf*Tn*B41^2</f>
        <v>-4.7383090954733597E-3</v>
      </c>
      <c r="N41">
        <f t="shared" si="3"/>
        <v>90.124719293018387</v>
      </c>
      <c r="O41">
        <f t="shared" si="4"/>
        <v>-23.63461320598789</v>
      </c>
    </row>
    <row r="42" spans="2:15" x14ac:dyDescent="0.3">
      <c r="B42" s="2">
        <f t="shared" si="5"/>
        <v>2.5032806032811261</v>
      </c>
      <c r="D42">
        <f>SQRT((Kp-Tf*Tn*Kp*B42^2-Tv*Tn*Kp*B42^2)^2+(Tf*Kp*B42+Tn*Kp*B42)^2)</f>
        <v>26.731709991209456</v>
      </c>
      <c r="E42">
        <f>SQRT((-Tf*Tn*B42^2)^2+(Tn*B42)^2)</f>
        <v>2.5032884465648713</v>
      </c>
      <c r="F42">
        <f t="shared" si="0"/>
        <v>10.678637544902966</v>
      </c>
      <c r="G42">
        <f t="shared" si="1"/>
        <v>20.570316918128064</v>
      </c>
      <c r="I42">
        <f>Tf*Kp*B42 + Tn*Kp*B42</f>
        <v>25.057838838844074</v>
      </c>
      <c r="J42">
        <f>Kp - Tf*Tn*Kp*B42^2 - Tv*Tn*Kp*B42^2</f>
        <v>9.3106944843360129</v>
      </c>
      <c r="K42">
        <f t="shared" si="2"/>
        <v>69.616538057464552</v>
      </c>
      <c r="L42">
        <f>Tn*B42</f>
        <v>2.5032806032811261</v>
      </c>
      <c r="M42">
        <f>-Tf*Tn*B42^2</f>
        <v>-6.2664137787635183E-3</v>
      </c>
      <c r="N42">
        <f t="shared" si="3"/>
        <v>90.143427113914257</v>
      </c>
      <c r="O42">
        <f t="shared" si="4"/>
        <v>-20.526889056449704</v>
      </c>
    </row>
    <row r="43" spans="2:15" x14ac:dyDescent="0.3">
      <c r="B43" s="2">
        <f t="shared" si="5"/>
        <v>2.8787726937732949</v>
      </c>
      <c r="D43">
        <f>SQRT((Kp-Tf*Tn*Kp*B43^2-Tv*Tn*Kp*B43^2)^2+(Tf*Kp*B43+Tn*Kp*B43)^2)</f>
        <v>30.21573121772466</v>
      </c>
      <c r="E43">
        <f>SQRT((-Tf*Tn*B43^2)^2+(Tn*B43)^2)</f>
        <v>2.878784622421434</v>
      </c>
      <c r="F43">
        <f t="shared" si="0"/>
        <v>10.4960027166983</v>
      </c>
      <c r="G43">
        <f t="shared" si="1"/>
        <v>20.420478688815635</v>
      </c>
      <c r="I43">
        <f>Tf*Kp*B43 + Tn*Kp*B43</f>
        <v>28.816514664670681</v>
      </c>
      <c r="J43">
        <f>Kp - Tf*Tn*Kp*B43^2 - Tv*Tn*Kp*B43^2</f>
        <v>9.0883934555343782</v>
      </c>
      <c r="K43">
        <f t="shared" si="2"/>
        <v>72.495331853389644</v>
      </c>
      <c r="L43">
        <f>Tn*B43</f>
        <v>2.8787726937732949</v>
      </c>
      <c r="M43">
        <f>-Tf*Tn*B43^2</f>
        <v>-8.287332222414753E-3</v>
      </c>
      <c r="N43">
        <f t="shared" si="3"/>
        <v>90.164941069891242</v>
      </c>
      <c r="O43">
        <f t="shared" si="4"/>
        <v>-17.669609216501598</v>
      </c>
    </row>
    <row r="44" spans="2:15" x14ac:dyDescent="0.3">
      <c r="B44" s="2">
        <f t="shared" si="5"/>
        <v>3.3105885978392888</v>
      </c>
      <c r="D44">
        <f>SQRT((Kp-Tf*Tn*Kp*B44^2-Tv*Tn*Kp*B44^2)^2+(Tf*Kp*B44+Tn*Kp*B44)^2)</f>
        <v>34.286065087933622</v>
      </c>
      <c r="E44">
        <f>SQRT((-Tf*Tn*B44^2)^2+(Tn*B44)^2)</f>
        <v>3.3106067398099057</v>
      </c>
      <c r="F44">
        <f t="shared" si="0"/>
        <v>10.356429435017196</v>
      </c>
      <c r="G44">
        <f t="shared" si="1"/>
        <v>20.304201007893926</v>
      </c>
      <c r="I44">
        <f>Tf*Kp*B44 + Tn*Kp*B44</f>
        <v>33.138991864371285</v>
      </c>
      <c r="J44">
        <f>Kp - Tf*Tn*Kp*B44^2 - Tv*Tn*Kp*B44^2</f>
        <v>8.794400344944215</v>
      </c>
      <c r="K44">
        <f t="shared" si="2"/>
        <v>75.137471991465347</v>
      </c>
      <c r="L44">
        <f>Tn*B44</f>
        <v>3.3105885978392888</v>
      </c>
      <c r="M44">
        <f>-Tf*Tn*B44^2</f>
        <v>-1.095999686414351E-2</v>
      </c>
      <c r="N44">
        <f t="shared" si="3"/>
        <v>90.189682061390755</v>
      </c>
      <c r="O44">
        <f t="shared" si="4"/>
        <v>-15.052210069925408</v>
      </c>
    </row>
    <row r="45" spans="2:15" x14ac:dyDescent="0.3">
      <c r="B45" s="2">
        <f t="shared" si="5"/>
        <v>3.8071768875151819</v>
      </c>
      <c r="D45">
        <f>SQRT((Kp-Tf*Tn*Kp*B45^2-Tv*Tn*Kp*B45^2)^2+(Tf*Kp*B45+Tn*Kp*B45)^2)</f>
        <v>39.025811613277696</v>
      </c>
      <c r="E45">
        <f>SQRT((-Tf*Tn*B45^2)^2+(Tn*B45)^2)</f>
        <v>3.8072044791603621</v>
      </c>
      <c r="F45">
        <f t="shared" si="0"/>
        <v>10.250516311087241</v>
      </c>
      <c r="G45">
        <f t="shared" si="1"/>
        <v>20.214914820828362</v>
      </c>
      <c r="I45">
        <f>Tf*Kp*B45 + Tn*Kp*B45</f>
        <v>38.109840644026967</v>
      </c>
      <c r="J45">
        <f>Kp - Tf*Tn*Kp*B45^2 - Tv*Tn*Kp*B45^2</f>
        <v>8.405594456188723</v>
      </c>
      <c r="K45">
        <f t="shared" si="2"/>
        <v>77.561854516828049</v>
      </c>
      <c r="L45">
        <f>Tn*B45</f>
        <v>3.8071768875151819</v>
      </c>
      <c r="M45">
        <f>-Tf*Tn*B45^2</f>
        <v>-1.4494595852829788E-2</v>
      </c>
      <c r="N45">
        <f t="shared" si="3"/>
        <v>90.218134113596506</v>
      </c>
      <c r="O45">
        <f t="shared" si="4"/>
        <v>-12.656279596768456</v>
      </c>
    </row>
    <row r="46" spans="2:15" x14ac:dyDescent="0.3">
      <c r="B46" s="2">
        <f t="shared" si="5"/>
        <v>4.3782534206424586</v>
      </c>
      <c r="D46">
        <f>SQRT((Kp-Tf*Tn*Kp*B46^2-Tv*Tn*Kp*B46^2)^2+(Tf*Kp*B46+Tn*Kp*B46)^2)</f>
        <v>44.531115099358473</v>
      </c>
      <c r="E46">
        <f>SQRT((-Tf*Tn*B46^2)^2+(Tn*B46)^2)</f>
        <v>4.3782953840367833</v>
      </c>
      <c r="F46">
        <f t="shared" si="0"/>
        <v>10.170879576037384</v>
      </c>
      <c r="G46">
        <f t="shared" si="1"/>
        <v>20.147170245281913</v>
      </c>
      <c r="I46">
        <f>Tf*Kp*B46 + Tn*Kp*B46</f>
        <v>43.826316740631007</v>
      </c>
      <c r="J46">
        <f>Kp - Tf*Tn*Kp*B46^2 - Tv*Tn*Kp*B46^2</f>
        <v>7.8913986683095869</v>
      </c>
      <c r="K46">
        <f t="shared" si="2"/>
        <v>79.792655836518165</v>
      </c>
      <c r="L46">
        <f>Tn*B46</f>
        <v>4.3782534206424586</v>
      </c>
      <c r="M46">
        <f>-Tf*Tn*B46^2</f>
        <v>-1.9169103015367391E-2</v>
      </c>
      <c r="N46">
        <f t="shared" si="3"/>
        <v>90.250853839768681</v>
      </c>
      <c r="O46">
        <f t="shared" si="4"/>
        <v>-10.458198003250516</v>
      </c>
    </row>
    <row r="47" spans="2:15" x14ac:dyDescent="0.3">
      <c r="B47" s="2">
        <f t="shared" si="5"/>
        <v>5.0349914337388268</v>
      </c>
      <c r="D47">
        <f>SQRT((Kp-Tf*Tn*Kp*B47^2-Tv*Tn*Kp*B47^2)^2+(Tf*Kp*B47+Tn*Kp*B47)^2)</f>
        <v>50.913559709253754</v>
      </c>
      <c r="E47">
        <f>SQRT((-Tf*Tn*B47^2)^2+(Tn*B47)^2)</f>
        <v>5.0350552547175358</v>
      </c>
      <c r="F47">
        <f t="shared" si="0"/>
        <v>10.111817474406243</v>
      </c>
      <c r="G47">
        <f t="shared" si="1"/>
        <v>20.096584433612694</v>
      </c>
      <c r="I47">
        <f>Tf*Kp*B47 + Tn*Kp*B47</f>
        <v>50.400264251725659</v>
      </c>
      <c r="J47">
        <f>Kp - Tf*Tn*Kp*B47^2 - Tv*Tn*Kp*B47^2</f>
        <v>7.2113747388394298</v>
      </c>
      <c r="K47">
        <f t="shared" si="2"/>
        <v>81.857267745584139</v>
      </c>
      <c r="L47">
        <f>Tn*B47</f>
        <v>5.0349914337388268</v>
      </c>
      <c r="M47">
        <f>-Tf*Tn*B47^2</f>
        <v>-2.5351138737823367E-2</v>
      </c>
      <c r="N47">
        <f t="shared" si="3"/>
        <v>90.288481321277573</v>
      </c>
      <c r="O47">
        <f t="shared" si="4"/>
        <v>-8.4312135756934339</v>
      </c>
    </row>
    <row r="48" spans="2:15" x14ac:dyDescent="0.3">
      <c r="B48" s="2">
        <f t="shared" si="5"/>
        <v>5.7902401487996507</v>
      </c>
      <c r="D48">
        <f>SQRT((Kp-Tf*Tn*Kp*B48^2-Tv*Tn*Kp*B48^2)^2+(Tf*Kp*B48+Tn*Kp*B48)^2)</f>
        <v>58.302990617618498</v>
      </c>
      <c r="E48">
        <f>SQRT((-Tf*Tn*B48^2)^2+(Tn*B48)^2)</f>
        <v>5.7903372123322576</v>
      </c>
      <c r="F48">
        <f t="shared" si="0"/>
        <v>10.069014718770578</v>
      </c>
      <c r="G48">
        <f t="shared" si="1"/>
        <v>20.05973951407913</v>
      </c>
      <c r="I48">
        <f>Tf*Kp*B48 + Tn*Kp*B48</f>
        <v>57.9603038894845</v>
      </c>
      <c r="J48">
        <f>Kp - Tf*Tn*Kp*B48^2 - Tv*Tn*Kp*B48^2</f>
        <v>6.3120430921151467</v>
      </c>
      <c r="K48">
        <f t="shared" si="2"/>
        <v>83.784818627374932</v>
      </c>
      <c r="L48">
        <f>Tn*B48</f>
        <v>5.7902401487996507</v>
      </c>
      <c r="M48">
        <f>-Tf*Tn*B48^2</f>
        <v>-3.3526880980771404E-2</v>
      </c>
      <c r="N48">
        <f t="shared" si="3"/>
        <v>90.331752615383081</v>
      </c>
      <c r="O48">
        <f t="shared" si="4"/>
        <v>-6.5469339880081492</v>
      </c>
    </row>
    <row r="49" spans="2:15" x14ac:dyDescent="0.3">
      <c r="B49" s="2">
        <f t="shared" si="5"/>
        <v>6.6587761711195981</v>
      </c>
      <c r="D49">
        <f>SQRT((Kp-Tf*Tn*Kp*B49^2-Tv*Tn*Kp*B49^2)^2+(Tf*Kp*B49+Tn*Kp*B49)^2)</f>
        <v>66.850909666162153</v>
      </c>
      <c r="E49">
        <f>SQRT((-Tf*Tn*B49^2)^2+(Tn*B49)^2)</f>
        <v>6.6589237922207269</v>
      </c>
      <c r="F49">
        <f t="shared" si="0"/>
        <v>10.039296401658866</v>
      </c>
      <c r="G49">
        <f t="shared" si="1"/>
        <v>20.03406553190792</v>
      </c>
      <c r="I49">
        <f>Tf*Kp*B49 + Tn*Kp*B49</f>
        <v>66.654349472907171</v>
      </c>
      <c r="J49">
        <f>Kp - Tf*Tn*Kp*B49^2 - Tv*Tn*Kp*B49^2</f>
        <v>5.1226769893222812</v>
      </c>
      <c r="K49">
        <f t="shared" si="2"/>
        <v>85.605209020570541</v>
      </c>
      <c r="L49">
        <f>Tn*B49</f>
        <v>6.6587761711195981</v>
      </c>
      <c r="M49">
        <f>-Tf*Tn*B49^2</f>
        <v>-4.4339300097070176E-2</v>
      </c>
      <c r="N49">
        <f t="shared" si="3"/>
        <v>90.381514132704226</v>
      </c>
      <c r="O49">
        <f t="shared" si="4"/>
        <v>-4.7763051121336844</v>
      </c>
    </row>
    <row r="50" spans="2:15" x14ac:dyDescent="0.3">
      <c r="B50" s="2">
        <f t="shared" si="5"/>
        <v>7.6575925967875369</v>
      </c>
      <c r="D50">
        <f>SQRT((Kp-Tf*Tn*Kp*B50^2-Tv*Tn*Kp*B50^2)^2+(Tf*Kp*B50+Tn*Kp*B50)^2)</f>
        <v>76.7346512529611</v>
      </c>
      <c r="E50">
        <f>SQRT((-Tf*Tn*B50^2)^2+(Tn*B50)^2)</f>
        <v>7.657817109227147</v>
      </c>
      <c r="F50">
        <f t="shared" si="0"/>
        <v>10.020434042555166</v>
      </c>
      <c r="G50">
        <f t="shared" si="1"/>
        <v>20.017730674544705</v>
      </c>
      <c r="I50">
        <f>Tf*Kp*B50 + Tn*Kp*B50</f>
        <v>76.652501893843237</v>
      </c>
      <c r="J50">
        <f>Kp - Tf*Tn*Kp*B50^2 - Tv*Tn*Kp*B50^2</f>
        <v>3.549740318378718</v>
      </c>
      <c r="K50">
        <f t="shared" si="2"/>
        <v>87.348554462395867</v>
      </c>
      <c r="L50">
        <f>Tn*B50</f>
        <v>7.6575925967875369</v>
      </c>
      <c r="M50">
        <f>-Tf*Tn*B50^2</f>
        <v>-5.8638724378375293E-2</v>
      </c>
      <c r="N50">
        <f t="shared" si="3"/>
        <v>90.438739161459054</v>
      </c>
      <c r="O50">
        <f t="shared" si="4"/>
        <v>-3.0901846990631867</v>
      </c>
    </row>
    <row r="51" spans="2:15" x14ac:dyDescent="0.3">
      <c r="B51" s="2">
        <f t="shared" si="5"/>
        <v>8.8062314863056663</v>
      </c>
      <c r="D51">
        <f>SQRT((Kp-Tf*Tn*Kp*B51^2-Tv*Tn*Kp*B51^2)^2+(Tf*Kp*B51+Tn*Kp*B51)^2)</f>
        <v>88.162625412630703</v>
      </c>
      <c r="E51">
        <f>SQRT((-Tf*Tn*B51^2)^2+(Tn*B51)^2)</f>
        <v>8.8065729400480297</v>
      </c>
      <c r="F51">
        <f t="shared" si="0"/>
        <v>10.011002692285642</v>
      </c>
      <c r="G51">
        <f t="shared" si="1"/>
        <v>20.00955156340887</v>
      </c>
      <c r="I51">
        <f>Tf*Kp*B51 + Tn*Kp*B51</f>
        <v>88.150377177919708</v>
      </c>
      <c r="J51">
        <f>Kp - Tf*Tn*Kp*B51^2 - Tv*Tn*Kp*B51^2</f>
        <v>1.4695315710558567</v>
      </c>
      <c r="K51">
        <f t="shared" si="2"/>
        <v>89.044925717111838</v>
      </c>
      <c r="L51">
        <f>Tn*B51</f>
        <v>8.8062314863056663</v>
      </c>
      <c r="M51">
        <f>-Tf*Tn*B51^2</f>
        <v>-7.7549712990401309E-2</v>
      </c>
      <c r="N51">
        <f t="shared" si="3"/>
        <v>90.504546855362307</v>
      </c>
      <c r="O51">
        <f t="shared" si="4"/>
        <v>-1.4596211382504691</v>
      </c>
    </row>
    <row r="52" spans="2:15" x14ac:dyDescent="0.3">
      <c r="B52" s="2">
        <f t="shared" si="5"/>
        <v>10.127166209251515</v>
      </c>
      <c r="D52">
        <f>SQRT((Kp-Tf*Tn*Kp*B52^2-Tv*Tn*Kp*B52^2)^2+(Tf*Kp*B52+Tn*Kp*B52)^2)</f>
        <v>101.3810339970676</v>
      </c>
      <c r="E52">
        <f>SQRT((-Tf*Tn*B52^2)^2+(Tn*B52)^2)</f>
        <v>10.127685514465213</v>
      </c>
      <c r="F52">
        <f t="shared" si="0"/>
        <v>10.010286541013411</v>
      </c>
      <c r="G52">
        <f t="shared" si="1"/>
        <v>20.008930183751957</v>
      </c>
      <c r="I52">
        <f>Tf*Kp*B52 + Tn*Kp*B52</f>
        <v>101.37293375460766</v>
      </c>
      <c r="J52">
        <f>Kp - Tf*Tn*Kp*B52^2 - Tv*Tn*Kp*B52^2</f>
        <v>-1.2815444972786274</v>
      </c>
      <c r="K52">
        <f t="shared" si="2"/>
        <v>90.724287805157232</v>
      </c>
      <c r="L52">
        <f>Tn*B52</f>
        <v>10.127166209251515</v>
      </c>
      <c r="M52">
        <f>-Tf*Tn*B52^2</f>
        <v>-0.10255949542980569</v>
      </c>
      <c r="N52">
        <f t="shared" si="3"/>
        <v>90.580224046931576</v>
      </c>
      <c r="O52">
        <f t="shared" si="4"/>
        <v>0.14406375822565565</v>
      </c>
    </row>
    <row r="53" spans="2:15" x14ac:dyDescent="0.3">
      <c r="B53" s="2">
        <f t="shared" si="5"/>
        <v>11.646241140639241</v>
      </c>
      <c r="D53">
        <f>SQRT((Kp-Tf*Tn*Kp*B53^2-Tv*Tn*Kp*B53^2)^2+(Tf*Kp*B53+Tn*Kp*B53)^2)</f>
        <v>116.68264083321013</v>
      </c>
      <c r="E53">
        <f>SQRT((-Tf*Tn*B53^2)^2+(Tn*B53)^2)</f>
        <v>11.647030932426004</v>
      </c>
      <c r="F53">
        <f t="shared" si="0"/>
        <v>10.018230526748146</v>
      </c>
      <c r="G53">
        <f t="shared" si="1"/>
        <v>20.01582041798779</v>
      </c>
      <c r="I53">
        <f>Tf*Kp*B53 + Tn*Kp*B53</f>
        <v>116.57887381779879</v>
      </c>
      <c r="J53">
        <f>Kp - Tf*Tn*Kp*B53^2 - Tv*Tn*Kp*B53^2</f>
        <v>-4.9198425976509803</v>
      </c>
      <c r="K53">
        <f t="shared" si="2"/>
        <v>92.416553189299734</v>
      </c>
      <c r="L53">
        <f>Tn*B53</f>
        <v>11.646241140639241</v>
      </c>
      <c r="M53">
        <f>-Tf*Tn*B53^2</f>
        <v>-0.135634932705918</v>
      </c>
      <c r="N53">
        <f t="shared" si="3"/>
        <v>90.667250298158208</v>
      </c>
      <c r="O53">
        <f t="shared" si="4"/>
        <v>1.7493028911415252</v>
      </c>
    </row>
    <row r="54" spans="2:15" x14ac:dyDescent="0.3">
      <c r="B54" s="2">
        <f t="shared" si="5"/>
        <v>13.393177311735126</v>
      </c>
      <c r="D54">
        <f>SQRT((Kp-Tf*Tn*Kp*B54^2-Tv*Tn*Kp*B54^2)^2+(Tf*Kp*B54+Tn*Kp*B54)^2)</f>
        <v>134.41843311510723</v>
      </c>
      <c r="E54">
        <f>SQRT((-Tf*Tn*B54^2)^2+(Tn*B54)^2)</f>
        <v>13.394378473184918</v>
      </c>
      <c r="F54">
        <f t="shared" si="0"/>
        <v>10.035436387302948</v>
      </c>
      <c r="G54">
        <f t="shared" si="1"/>
        <v>20.03072524743564</v>
      </c>
      <c r="I54">
        <f>Tf*Kp*B54 + Tn*Kp*B54</f>
        <v>134.06570489046862</v>
      </c>
      <c r="J54">
        <f>Kp - Tf*Tn*Kp*B54^2 - Tv*Tn*Kp*B54^2</f>
        <v>-9.7314918353934221</v>
      </c>
      <c r="K54">
        <f t="shared" si="2"/>
        <v>94.151674890767396</v>
      </c>
      <c r="L54">
        <f>Tn*B54</f>
        <v>13.393177311735126</v>
      </c>
      <c r="M54">
        <f>-Tf*Tn*B54^2</f>
        <v>-0.17937719850357656</v>
      </c>
      <c r="N54">
        <f t="shared" si="3"/>
        <v>90.767326656125235</v>
      </c>
      <c r="O54">
        <f t="shared" si="4"/>
        <v>3.3843482346421609</v>
      </c>
    </row>
    <row r="55" spans="2:15" x14ac:dyDescent="0.3">
      <c r="B55" s="2">
        <f t="shared" si="5"/>
        <v>15.402153908495395</v>
      </c>
      <c r="D55">
        <f>SQRT((Kp-Tf*Tn*Kp*B55^2-Tv*Tn*Kp*B55^2)^2+(Tf*Kp*B55+Tn*Kp*B55)^2)</f>
        <v>155.01338404741671</v>
      </c>
      <c r="E55">
        <f>SQRT((-Tf*Tn*B55^2)^2+(Tn*B55)^2)</f>
        <v>15.403980698499721</v>
      </c>
      <c r="F55">
        <f t="shared" si="0"/>
        <v>10.063202952631219</v>
      </c>
      <c r="G55">
        <f t="shared" si="1"/>
        <v>20.054724630819379</v>
      </c>
      <c r="I55">
        <f>Tf*Kp*B55 + Tn*Kp*B55</f>
        <v>154.17556062403892</v>
      </c>
      <c r="J55">
        <f>Kp - Tf*Tn*Kp*B55^2 - Tv*Tn*Kp*B55^2</f>
        <v>-16.094897952307797</v>
      </c>
      <c r="K55">
        <f t="shared" si="2"/>
        <v>95.959709384044999</v>
      </c>
      <c r="L55">
        <f>Tn*B55</f>
        <v>15.402153908495395</v>
      </c>
      <c r="M55">
        <f>-Tf*Tn*B55^2</f>
        <v>-0.23722634502097995</v>
      </c>
      <c r="N55">
        <f t="shared" si="3"/>
        <v>90.882408641922297</v>
      </c>
      <c r="O55">
        <f t="shared" si="4"/>
        <v>5.0773007421227021</v>
      </c>
    </row>
    <row r="56" spans="2:15" x14ac:dyDescent="0.3">
      <c r="B56" s="2">
        <f t="shared" si="5"/>
        <v>17.712476994769702</v>
      </c>
      <c r="D56">
        <f>SQRT((Kp-Tf*Tn*Kp*B56^2-Tv*Tn*Kp*B56^2)^2+(Tf*Kp*B56+Tn*Kp*B56)^2)</f>
        <v>178.98806274532555</v>
      </c>
      <c r="E56">
        <f>SQRT((-Tf*Tn*B56^2)^2+(Tn*B56)^2)</f>
        <v>17.715255260889844</v>
      </c>
      <c r="F56">
        <f t="shared" si="0"/>
        <v>10.103611836769826</v>
      </c>
      <c r="G56">
        <f t="shared" si="1"/>
        <v>20.089533060551339</v>
      </c>
      <c r="I56">
        <f>Tf*Kp*B56 + Tn*Kp*B56</f>
        <v>177.30189471764473</v>
      </c>
      <c r="J56">
        <f>Kp - Tf*Tn*Kp*B56^2 - Tv*Tn*Kp*B56^2</f>
        <v>-24.510502541927053</v>
      </c>
      <c r="K56">
        <f t="shared" si="2"/>
        <v>97.870776013311911</v>
      </c>
      <c r="L56">
        <f>Tn*B56</f>
        <v>17.712476994769702</v>
      </c>
      <c r="M56">
        <f>-Tf*Tn*B56^2</f>
        <v>-0.31373184129024595</v>
      </c>
      <c r="N56">
        <f t="shared" si="3"/>
        <v>91.01474406622475</v>
      </c>
      <c r="O56">
        <f t="shared" si="4"/>
        <v>6.8560319470871605</v>
      </c>
    </row>
    <row r="57" spans="2:15" x14ac:dyDescent="0.3">
      <c r="B57" s="2">
        <f t="shared" si="5"/>
        <v>20.369348543985154</v>
      </c>
      <c r="D57">
        <f>SQRT((Kp-Tf*Tn*Kp*B57^2-Tv*Tn*Kp*B57^2)^2+(Tf*Kp*B57+Tn*Kp*B57)^2)</f>
        <v>206.9885966067543</v>
      </c>
      <c r="E57">
        <f>SQRT((-Tf*Tn*B57^2)^2+(Tn*B57)^2)</f>
        <v>20.373573832621357</v>
      </c>
      <c r="F57">
        <f t="shared" si="0"/>
        <v>10.159660661760402</v>
      </c>
      <c r="G57">
        <f t="shared" si="1"/>
        <v>20.137584050323966</v>
      </c>
      <c r="I57">
        <f>Tf*Kp*B57 + Tn*Kp*B57</f>
        <v>203.8971789252914</v>
      </c>
      <c r="J57">
        <f>Kp - Tf*Tn*Kp*B57^2 - Tv*Tn*Kp*B57^2</f>
        <v>-35.640139611698515</v>
      </c>
      <c r="K57">
        <f t="shared" si="2"/>
        <v>99.914830015241421</v>
      </c>
      <c r="L57">
        <f>Tn*B57</f>
        <v>20.369348543985154</v>
      </c>
      <c r="M57">
        <f>-Tf*Tn*B57^2</f>
        <v>-0.41491036010635013</v>
      </c>
      <c r="N57">
        <f t="shared" si="3"/>
        <v>91.166916332295344</v>
      </c>
      <c r="O57">
        <f t="shared" si="4"/>
        <v>8.7479136829460771</v>
      </c>
    </row>
    <row r="58" spans="2:15" x14ac:dyDescent="0.3">
      <c r="B58" s="2">
        <f t="shared" si="5"/>
        <v>23.424750825582926</v>
      </c>
      <c r="D58">
        <f>SQRT((Kp-Tf*Tn*Kp*B58^2-Tv*Tn*Kp*B58^2)^2+(Tf*Kp*B58+Tn*Kp*B58)^2)</f>
        <v>239.82854540615327</v>
      </c>
      <c r="E58">
        <f>SQRT((-Tf*Tn*B58^2)^2+(Tn*B58)^2)</f>
        <v>23.431176746550708</v>
      </c>
      <c r="F58">
        <f t="shared" si="0"/>
        <v>10.235446046962123</v>
      </c>
      <c r="G58">
        <f t="shared" si="1"/>
        <v>20.202135467597891</v>
      </c>
      <c r="I58">
        <f>Tf*Kp*B58 + Tn*Kp*B58</f>
        <v>234.48175576408508</v>
      </c>
      <c r="J58">
        <f>Kp - Tf*Tn*Kp*B58^2 - Tv*Tn*Kp*B58^2</f>
        <v>-50.359084636471273</v>
      </c>
      <c r="K58">
        <f t="shared" si="2"/>
        <v>102.12115250491198</v>
      </c>
      <c r="L58">
        <f>Tn*B58</f>
        <v>23.424750825582926</v>
      </c>
      <c r="M58">
        <f>-Tf*Tn*B58^2</f>
        <v>-0.54871895124064796</v>
      </c>
      <c r="N58">
        <f t="shared" si="3"/>
        <v>91.341893953474383</v>
      </c>
      <c r="O58">
        <f t="shared" si="4"/>
        <v>10.779258551437593</v>
      </c>
    </row>
    <row r="59" spans="2:15" x14ac:dyDescent="0.3">
      <c r="B59" s="2">
        <f t="shared" si="5"/>
        <v>26.938463449420365</v>
      </c>
      <c r="D59">
        <f>SQRT((Kp-Tf*Tn*Kp*B59^2-Tv*Tn*Kp*B59^2)^2+(Tf*Kp*B59+Tn*Kp*B59)^2)</f>
        <v>278.54767135342183</v>
      </c>
      <c r="E59">
        <f>SQRT((-Tf*Tn*B59^2)^2+(Tn*B59)^2)</f>
        <v>26.948236039825243</v>
      </c>
      <c r="F59">
        <f t="shared" si="0"/>
        <v>10.336397192817085</v>
      </c>
      <c r="G59">
        <f t="shared" si="1"/>
        <v>20.28738378882203</v>
      </c>
      <c r="I59">
        <f>Tf*Kp*B59 + Tn*Kp*B59</f>
        <v>269.65401912869783</v>
      </c>
      <c r="J59">
        <f>Kp - Tf*Tn*Kp*B59^2 - Tv*Tn*Kp*B59^2</f>
        <v>-69.824889431733268</v>
      </c>
      <c r="K59">
        <f t="shared" si="2"/>
        <v>104.51744857565888</v>
      </c>
      <c r="L59">
        <f>Tn*B59</f>
        <v>26.938463449420365</v>
      </c>
      <c r="M59">
        <f>-Tf*Tn*B59^2</f>
        <v>-0.72568081301575693</v>
      </c>
      <c r="N59">
        <f t="shared" si="3"/>
        <v>91.543087071530152</v>
      </c>
      <c r="O59">
        <f t="shared" si="4"/>
        <v>12.974361504128723</v>
      </c>
    </row>
    <row r="60" spans="2:15" x14ac:dyDescent="0.3">
      <c r="B60" s="2">
        <f t="shared" si="5"/>
        <v>30.979232966833418</v>
      </c>
      <c r="D60">
        <f>SQRT((Kp-Tf*Tn*Kp*B60^2-Tv*Tn*Kp*B60^2)^2+(Tf*Kp*B60+Tn*Kp*B60)^2)</f>
        <v>324.49445027100654</v>
      </c>
      <c r="E60">
        <f>SQRT((-Tf*Tn*B60^2)^2+(Tn*B60)^2)</f>
        <v>30.994094986241954</v>
      </c>
      <c r="F60">
        <f t="shared" si="0"/>
        <v>10.469557198396894</v>
      </c>
      <c r="G60">
        <f t="shared" si="1"/>
        <v>20.398566278544429</v>
      </c>
      <c r="I60">
        <f>Tf*Kp*B60 + Tn*Kp*B60</f>
        <v>310.10212199800247</v>
      </c>
      <c r="J60">
        <f>Kp - Tf*Tn*Kp*B60^2 - Tv*Tn*Kp*B60^2</f>
        <v>-95.56841627346725</v>
      </c>
      <c r="K60">
        <f t="shared" si="2"/>
        <v>107.12844460252811</v>
      </c>
      <c r="L60">
        <f>Tn*B60</f>
        <v>30.979232966833418</v>
      </c>
      <c r="M60">
        <f>-Tf*Tn*B60^2</f>
        <v>-0.95971287521333859</v>
      </c>
      <c r="N60">
        <f t="shared" si="3"/>
        <v>91.774411804800323</v>
      </c>
      <c r="O60">
        <f t="shared" si="4"/>
        <v>15.354032797727783</v>
      </c>
    </row>
    <row r="61" spans="2:15" x14ac:dyDescent="0.3">
      <c r="B61" s="2">
        <f t="shared" si="5"/>
        <v>35.626117911858429</v>
      </c>
      <c r="D61">
        <f>SQRT((Kp-Tf*Tn*Kp*B61^2-Tv*Tn*Kp*B61^2)^2+(Tf*Kp*B61+Tn*Kp*B61)^2)</f>
        <v>379.44149414396918</v>
      </c>
      <c r="E61">
        <f>SQRT((-Tf*Tn*B61^2)^2+(Tn*B61)^2)</f>
        <v>35.648719438184315</v>
      </c>
      <c r="F61">
        <f t="shared" si="0"/>
        <v>10.643902505444251</v>
      </c>
      <c r="G61">
        <f t="shared" si="1"/>
        <v>20.542017758132886</v>
      </c>
      <c r="I61">
        <f>Tf*Kp*B61 + Tn*Kp*B61</f>
        <v>356.6174402977029</v>
      </c>
      <c r="J61">
        <f>Kp - Tf*Tn*Kp*B61^2 - Tv*Tn*Kp*B61^2</f>
        <v>-129.6142305216604</v>
      </c>
      <c r="K61">
        <f t="shared" si="2"/>
        <v>109.97390532420087</v>
      </c>
      <c r="L61">
        <f>Tn*B61</f>
        <v>35.626117911858429</v>
      </c>
      <c r="M61">
        <f>-Tf*Tn*B61^2</f>
        <v>-1.2692202774696399</v>
      </c>
      <c r="N61">
        <f t="shared" si="3"/>
        <v>92.040363265279794</v>
      </c>
      <c r="O61">
        <f t="shared" si="4"/>
        <v>17.933542058921077</v>
      </c>
    </row>
    <row r="62" spans="2:15" x14ac:dyDescent="0.3">
      <c r="B62" s="2">
        <f t="shared" si="5"/>
        <v>40.970035598637189</v>
      </c>
      <c r="D62">
        <f>SQRT((Kp-Tf*Tn*Kp*B62^2-Tv*Tn*Kp*B62^2)^2+(Tf*Kp*B62+Tn*Kp*B62)^2)</f>
        <v>445.7458076029157</v>
      </c>
      <c r="E62">
        <f>SQRT((-Tf*Tn*B62^2)^2+(Tn*B62)^2)</f>
        <v>41.004406181519464</v>
      </c>
      <c r="F62">
        <f t="shared" si="0"/>
        <v>10.870680717327684</v>
      </c>
      <c r="G62">
        <f t="shared" si="1"/>
        <v>20.725134805410875</v>
      </c>
      <c r="I62">
        <f>Tf*Kp*B62 + Tn*Kp*B62</f>
        <v>410.11005634235829</v>
      </c>
      <c r="J62">
        <f>Kp - Tf*Tn*Kp*B62^2 - Tv*Tn*Kp*B62^2</f>
        <v>-174.63981986489583</v>
      </c>
      <c r="K62">
        <f t="shared" si="2"/>
        <v>113.06607384267076</v>
      </c>
      <c r="L62">
        <f>Tn*B62</f>
        <v>40.970035598637189</v>
      </c>
      <c r="M62">
        <f>-Tf*Tn*B62^2</f>
        <v>-1.6785438169535984</v>
      </c>
      <c r="N62">
        <f t="shared" si="3"/>
        <v>92.346098037237638</v>
      </c>
      <c r="O62">
        <f t="shared" si="4"/>
        <v>20.719975805433123</v>
      </c>
    </row>
    <row r="63" spans="2:15" x14ac:dyDescent="0.3">
      <c r="B63" s="2">
        <f t="shared" si="5"/>
        <v>47.115540938432765</v>
      </c>
      <c r="D63">
        <f>SQRT((Kp-Tf*Tn*Kp*B63^2-Tv*Tn*Kp*B63^2)^2+(Tf*Kp*B63+Tn*Kp*B63)^2)</f>
        <v>526.56887012460436</v>
      </c>
      <c r="E63">
        <f>SQRT((-Tf*Tn*B63^2)^2+(Tn*B63)^2)</f>
        <v>47.167807235186693</v>
      </c>
      <c r="F63">
        <f t="shared" si="0"/>
        <v>11.16373435591446</v>
      </c>
      <c r="G63">
        <f t="shared" si="1"/>
        <v>20.956189875692147</v>
      </c>
      <c r="I63">
        <f>Tf*Kp*B63 + Tn*Kp*B63</f>
        <v>471.62656479371196</v>
      </c>
      <c r="J63">
        <f>Kp - Tf*Tn*Kp*B63^2 - Tv*Tn*Kp*B63^2</f>
        <v>-234.18616177132478</v>
      </c>
      <c r="K63">
        <f t="shared" si="2"/>
        <v>116.40669582422504</v>
      </c>
      <c r="L63">
        <f>Tn*B63</f>
        <v>47.115540938432765</v>
      </c>
      <c r="M63">
        <f>-Tf*Tn*B63^2</f>
        <v>-2.2198741979211341</v>
      </c>
      <c r="N63">
        <f t="shared" si="3"/>
        <v>92.697526768783916</v>
      </c>
      <c r="O63">
        <f t="shared" si="4"/>
        <v>23.709169055441123</v>
      </c>
    </row>
    <row r="64" spans="2:15" x14ac:dyDescent="0.3">
      <c r="B64" s="2">
        <f t="shared" si="5"/>
        <v>54.182872079197679</v>
      </c>
      <c r="D64">
        <f>SQRT((Kp-Tf*Tn*Kp*B64^2-Tv*Tn*Kp*B64^2)^2+(Tf*Kp*B64+Tn*Kp*B64)^2)</f>
        <v>626.17479794975054</v>
      </c>
      <c r="E64">
        <f>SQRT((-Tf*Tn*B64^2)^2+(Tn*B64)^2)</f>
        <v>54.262348384987881</v>
      </c>
      <c r="F64">
        <f t="shared" si="0"/>
        <v>11.539765907422224</v>
      </c>
      <c r="G64">
        <f t="shared" si="1"/>
        <v>21.243939978567646</v>
      </c>
      <c r="I64">
        <f>Tf*Kp*B64 + Tn*Kp*B64</f>
        <v>542.37054951276878</v>
      </c>
      <c r="J64">
        <f>Kp - Tf*Tn*Kp*B64^2 - Tv*Tn*Kp*B64^2</f>
        <v>-312.93619894257699</v>
      </c>
      <c r="K64">
        <f t="shared" si="2"/>
        <v>119.98402601198049</v>
      </c>
      <c r="L64">
        <f>Tn*B64</f>
        <v>54.182872079197679</v>
      </c>
      <c r="M64">
        <f>-Tf*Tn*B64^2</f>
        <v>-2.9357836267506996</v>
      </c>
      <c r="N64">
        <f t="shared" si="3"/>
        <v>93.101417234460456</v>
      </c>
      <c r="O64">
        <f t="shared" si="4"/>
        <v>26.882608777520034</v>
      </c>
    </row>
    <row r="65" spans="2:15" x14ac:dyDescent="0.3">
      <c r="B65" s="2">
        <f t="shared" si="5"/>
        <v>62.310302891077328</v>
      </c>
      <c r="D65">
        <f>SQRT((Kp-Tf*Tn*Kp*B65^2-Tv*Tn*Kp*B65^2)^2+(Tf*Kp*B65+Tn*Kp*B65)^2)</f>
        <v>750.32834095520434</v>
      </c>
      <c r="E65">
        <f>SQRT((-Tf*Tn*B65^2)^2+(Tn*B65)^2)</f>
        <v>62.431147883491434</v>
      </c>
      <c r="F65">
        <f t="shared" si="0"/>
        <v>12.018493434646786</v>
      </c>
      <c r="G65">
        <f t="shared" si="1"/>
        <v>21.597000611193128</v>
      </c>
      <c r="I65">
        <f>Tf*Kp*B65 + Tn*Kp*B65</f>
        <v>623.72613193968402</v>
      </c>
      <c r="J65">
        <f>Kp - Tf*Tn*Kp*B65^2 - Tv*Tn*Kp*B65^2</f>
        <v>-417.08312310155799</v>
      </c>
      <c r="K65">
        <f t="shared" si="2"/>
        <v>123.77048536590893</v>
      </c>
      <c r="L65">
        <f>Tn*B65</f>
        <v>62.310302891077328</v>
      </c>
      <c r="M65">
        <f>-Tf*Tn*B65^2</f>
        <v>-3.8825738463777997</v>
      </c>
      <c r="N65">
        <f t="shared" si="3"/>
        <v>93.565507694757429</v>
      </c>
      <c r="O65">
        <f t="shared" si="4"/>
        <v>30.204977671151497</v>
      </c>
    </row>
    <row r="66" spans="2:15" x14ac:dyDescent="0.3">
      <c r="B66" s="2">
        <f t="shared" si="5"/>
        <v>71.656848324738917</v>
      </c>
      <c r="D66">
        <f>SQRT((Kp-Tf*Tn*Kp*B66^2-Tv*Tn*Kp*B66^2)^2+(Tf*Kp*B66+Tn*Kp*B66)^2)</f>
        <v>906.81873955213689</v>
      </c>
      <c r="E66">
        <f>SQRT((-Tf*Tn*B66^2)^2+(Tn*B66)^2)</f>
        <v>71.840581123045268</v>
      </c>
      <c r="F66">
        <f t="shared" si="0"/>
        <v>12.622653177025102</v>
      </c>
      <c r="G66">
        <f t="shared" si="1"/>
        <v>22.023012992037533</v>
      </c>
      <c r="I66">
        <f>Tf*Kp*B66 + Tn*Kp*B66</f>
        <v>717.28505173063661</v>
      </c>
      <c r="J66">
        <f>Kp - Tf*Tn*Kp*B66^2 - Tv*Tn*Kp*B66^2</f>
        <v>-554.8174303018103</v>
      </c>
      <c r="K66">
        <f t="shared" si="2"/>
        <v>127.72182367502245</v>
      </c>
      <c r="L66">
        <f>Tn*B66</f>
        <v>71.656848324738917</v>
      </c>
      <c r="M66">
        <f>-Tf*Tn*B66^2</f>
        <v>-5.134703911834638</v>
      </c>
      <c r="N66">
        <f t="shared" si="3"/>
        <v>94.098629478960916</v>
      </c>
      <c r="O66">
        <f t="shared" si="4"/>
        <v>33.623194196061533</v>
      </c>
    </row>
    <row r="67" spans="2:15" x14ac:dyDescent="0.3">
      <c r="B67" s="2">
        <f t="shared" si="5"/>
        <v>82.405375573449746</v>
      </c>
      <c r="D67">
        <f>SQRT((Kp-Tf*Tn*Kp*B67^2-Tv*Tn*Kp*B67^2)^2+(Tf*Kp*B67+Tn*Kp*B67)^2)</f>
        <v>1106.1418224837641</v>
      </c>
      <c r="E67">
        <f>SQRT((-Tf*Tn*B67^2)^2+(Tn*B67)^2)</f>
        <v>82.684695049678425</v>
      </c>
      <c r="F67">
        <f t="shared" si="0"/>
        <v>13.37783034477148</v>
      </c>
      <c r="G67">
        <f t="shared" si="1"/>
        <v>22.527713680146956</v>
      </c>
      <c r="I67">
        <f>Tf*Kp*B67 + Tn*Kp*B67</f>
        <v>824.87780949023204</v>
      </c>
      <c r="J67">
        <f>Kp - Tf*Tn*Kp*B67^2 - Tv*Tn*Kp*B67^2</f>
        <v>-736.97105157414398</v>
      </c>
      <c r="K67">
        <f t="shared" si="2"/>
        <v>131.77857575165464</v>
      </c>
      <c r="L67">
        <f>Tn*B67</f>
        <v>82.405375573449746</v>
      </c>
      <c r="M67">
        <f>-Tf*Tn*B67^2</f>
        <v>-6.7906459234013088</v>
      </c>
      <c r="N67">
        <f t="shared" si="3"/>
        <v>94.710836263494016</v>
      </c>
      <c r="O67">
        <f t="shared" si="4"/>
        <v>37.067739488160626</v>
      </c>
    </row>
    <row r="68" spans="2:15" x14ac:dyDescent="0.3">
      <c r="B68" s="2">
        <f t="shared" si="5"/>
        <v>94.766181909467207</v>
      </c>
      <c r="D68">
        <f>SQRT((Kp-Tf*Tn*Kp*B68^2-Tv*Tn*Kp*B68^2)^2+(Tf*Kp*B68+Tn*Kp*B68)^2)</f>
        <v>1362.3832611664488</v>
      </c>
      <c r="E68">
        <f>SQRT((-Tf*Tn*B68^2)^2+(Tn*B68)^2)</f>
        <v>95.190760765587882</v>
      </c>
      <c r="F68">
        <f t="shared" si="0"/>
        <v>14.312137545800136</v>
      </c>
      <c r="G68">
        <f t="shared" si="1"/>
        <v>23.114090026724291</v>
      </c>
      <c r="I68">
        <f>Tf*Kp*B68 + Tn*Kp*B68</f>
        <v>948.60948091376679</v>
      </c>
      <c r="J68">
        <f>Kp - Tf*Tn*Kp*B68^2 - Tv*Tn*Kp*B68^2</f>
        <v>-977.86921570680533</v>
      </c>
      <c r="K68">
        <f t="shared" si="2"/>
        <v>135.87015258711864</v>
      </c>
      <c r="L68">
        <f>Tn*B68</f>
        <v>94.766181909467207</v>
      </c>
      <c r="M68">
        <f>-Tf*Tn*B68^2</f>
        <v>-8.9806292336982292</v>
      </c>
      <c r="N68">
        <f t="shared" si="3"/>
        <v>95.413535241373538</v>
      </c>
      <c r="O68">
        <f t="shared" si="4"/>
        <v>40.456617345745101</v>
      </c>
    </row>
    <row r="69" spans="2:15" x14ac:dyDescent="0.3">
      <c r="B69" s="2">
        <f t="shared" si="5"/>
        <v>108.98110919588729</v>
      </c>
      <c r="D69">
        <f>SQRT((Kp-Tf*Tn*Kp*B69^2-Tv*Tn*Kp*B69^2)^2+(Tf*Kp*B69+Tn*Kp*B69)^2)</f>
        <v>1694.3628982795619</v>
      </c>
      <c r="E69">
        <f>SQRT((-Tf*Tn*B69^2)^2+(Tn*B69)^2)</f>
        <v>109.62637680524533</v>
      </c>
      <c r="F69">
        <f t="shared" si="0"/>
        <v>15.455795837252291</v>
      </c>
      <c r="G69">
        <f t="shared" si="1"/>
        <v>23.781827446257093</v>
      </c>
      <c r="I69">
        <f>Tf*Kp*B69 + Tn*Kp*B69</f>
        <v>1090.9009030508316</v>
      </c>
      <c r="J69">
        <f>Kp - Tf*Tn*Kp*B69^2 - Tv*Tn*Kp*B69^2</f>
        <v>-1296.45703777225</v>
      </c>
      <c r="K69">
        <f t="shared" si="2"/>
        <v>139.92114031928841</v>
      </c>
      <c r="L69">
        <f>Tn*B69</f>
        <v>108.98110919588729</v>
      </c>
      <c r="M69">
        <f>-Tf*Tn*B69^2</f>
        <v>-11.876882161565909</v>
      </c>
      <c r="N69">
        <f t="shared" si="3"/>
        <v>96.21961190869591</v>
      </c>
      <c r="O69">
        <f t="shared" si="4"/>
        <v>43.701528410592502</v>
      </c>
    </row>
    <row r="70" spans="2:15" x14ac:dyDescent="0.3">
      <c r="B70" s="2">
        <f t="shared" si="5"/>
        <v>125.32827557527037</v>
      </c>
      <c r="D70">
        <f>SQRT((Kp-Tf*Tn*Kp*B70^2-Tv*Tn*Kp*B70^2)^2+(Tf*Kp*B70+Tn*Kp*B70)^2)</f>
        <v>2127.1251035532537</v>
      </c>
      <c r="E70">
        <f>SQRT((-Tf*Tn*B70^2)^2+(Tn*B70)^2)</f>
        <v>126.30871726550629</v>
      </c>
      <c r="F70">
        <f t="shared" si="0"/>
        <v>16.840683284606133</v>
      </c>
      <c r="G70">
        <f t="shared" si="1"/>
        <v>24.527194166923341</v>
      </c>
      <c r="I70">
        <f>Tf*Kp*B70 + Tn*Kp*B70</f>
        <v>1254.5360385084564</v>
      </c>
      <c r="J70">
        <f>Kp - Tf*Tn*Kp*B70^2 - Tv*Tn*Kp*B70^2</f>
        <v>-1717.7894324538004</v>
      </c>
      <c r="K70">
        <f t="shared" si="2"/>
        <v>143.85859560961262</v>
      </c>
      <c r="L70">
        <f>Tn*B70</f>
        <v>125.32827557527037</v>
      </c>
      <c r="M70">
        <f>-Tf*Tn*B70^2</f>
        <v>-15.707176658670912</v>
      </c>
      <c r="N70">
        <f t="shared" si="3"/>
        <v>97.143535038793303</v>
      </c>
      <c r="O70">
        <f t="shared" si="4"/>
        <v>46.715060570819318</v>
      </c>
    </row>
    <row r="71" spans="2:15" x14ac:dyDescent="0.3">
      <c r="B71" s="2">
        <f t="shared" si="5"/>
        <v>144.12751691156092</v>
      </c>
      <c r="D71">
        <f>SQRT((Kp-Tf*Tn*Kp*B71^2-Tv*Tn*Kp*B71^2)^2+(Tf*Kp*B71+Tn*Kp*B71)^2)</f>
        <v>2693.8935900891797</v>
      </c>
      <c r="E71">
        <f>SQRT((-Tf*Tn*B71^2)^2+(Tn*B71)^2)</f>
        <v>145.61678442127354</v>
      </c>
      <c r="F71">
        <f t="shared" si="0"/>
        <v>18.499883792898959</v>
      </c>
      <c r="G71">
        <f t="shared" si="1"/>
        <v>25.343380007777846</v>
      </c>
      <c r="I71">
        <f>Tf*Kp*B71 + Tn*Kp*B71</f>
        <v>1442.7164442847247</v>
      </c>
      <c r="J71">
        <f>Kp - Tf*Tn*Kp*B71^2 - Tv*Tn*Kp*B71^2</f>
        <v>-2275.0015244201509</v>
      </c>
      <c r="K71">
        <f t="shared" si="2"/>
        <v>147.61873762820977</v>
      </c>
      <c r="L71">
        <f>Tn*B71</f>
        <v>144.12751691156092</v>
      </c>
      <c r="M71">
        <f>-Tf*Tn*B71^2</f>
        <v>-20.772741131092282</v>
      </c>
      <c r="N71">
        <f t="shared" si="3"/>
        <v>98.201420963419125</v>
      </c>
      <c r="O71">
        <f t="shared" si="4"/>
        <v>49.417316664790647</v>
      </c>
    </row>
    <row r="72" spans="2:15" x14ac:dyDescent="0.3">
      <c r="B72" s="2">
        <f t="shared" si="5"/>
        <v>165.74664444829503</v>
      </c>
      <c r="D72">
        <f>SQRT((Kp-Tf*Tn*Kp*B72^2-Tv*Tn*Kp*B72^2)^2+(Tf*Kp*B72+Tn*Kp*B72)^2)</f>
        <v>3438.6510732811544</v>
      </c>
      <c r="E72">
        <f>SQRT((-Tf*Tn*B72^2)^2+(Tn*B72)^2)</f>
        <v>168.00791109553938</v>
      </c>
      <c r="F72">
        <f t="shared" si="0"/>
        <v>20.467197353139703</v>
      </c>
      <c r="G72">
        <f t="shared" si="1"/>
        <v>26.221167544604921</v>
      </c>
      <c r="I72">
        <f>Tf*Kp*B72 + Tn*Kp*B72</f>
        <v>1659.1239109274331</v>
      </c>
      <c r="J72">
        <f>Kp - Tf*Tn*Kp*B72^2 - Tv*Tn*Kp*B72^2</f>
        <v>-3011.9145160456487</v>
      </c>
      <c r="K72">
        <f t="shared" si="2"/>
        <v>151.15167134081773</v>
      </c>
      <c r="L72">
        <f>Tn*B72</f>
        <v>165.74664444829503</v>
      </c>
      <c r="M72">
        <f>-Tf*Tn*B72^2</f>
        <v>-27.471950145869531</v>
      </c>
      <c r="N72">
        <f t="shared" si="3"/>
        <v>99.411025864734199</v>
      </c>
      <c r="O72">
        <f t="shared" si="4"/>
        <v>51.740645476083529</v>
      </c>
    </row>
    <row r="73" spans="2:15" x14ac:dyDescent="0.3">
      <c r="B73" s="2">
        <f t="shared" si="5"/>
        <v>190.60864111553926</v>
      </c>
      <c r="D73">
        <f>SQRT((Kp-Tf*Tn*Kp*B73^2-Tv*Tn*Kp*B73^2)^2+(Tf*Kp*B73+Tn*Kp*B73)^2)</f>
        <v>4419.5558247721428</v>
      </c>
      <c r="E73">
        <f>SQRT((-Tf*Tn*B73^2)^2+(Tn*B73)^2)</f>
        <v>194.04031322182229</v>
      </c>
      <c r="F73">
        <f t="shared" si="0"/>
        <v>22.776482635955198</v>
      </c>
      <c r="G73">
        <f t="shared" si="1"/>
        <v>27.149733139602095</v>
      </c>
      <c r="I73">
        <f>Tf*Kp*B73 + Tn*Kp*B73</f>
        <v>1907.9924975665481</v>
      </c>
      <c r="J73">
        <f>Kp - Tf*Tn*Kp*B73^2 - Tv*Tn*Kp*B73^2</f>
        <v>-3986.4819474703691</v>
      </c>
      <c r="K73">
        <f t="shared" si="2"/>
        <v>154.4234954839666</v>
      </c>
      <c r="L73">
        <f>Tn*B73</f>
        <v>190.60864111553926</v>
      </c>
      <c r="M73">
        <f>-Tf*Tn*B73^2</f>
        <v>-36.331654067912446</v>
      </c>
      <c r="N73">
        <f t="shared" si="3"/>
        <v>100.79162085864884</v>
      </c>
      <c r="O73">
        <f t="shared" si="4"/>
        <v>53.631874625317764</v>
      </c>
    </row>
    <row r="74" spans="2:15" x14ac:dyDescent="0.3">
      <c r="B74" s="2">
        <f t="shared" si="5"/>
        <v>219.19993728287014</v>
      </c>
      <c r="D74">
        <f>SQRT((Kp-Tf*Tn*Kp*B74^2-Tv*Tn*Kp*B74^2)^2+(Tf*Kp*B74+Tn*Kp*B74)^2)</f>
        <v>5713.4722989046049</v>
      </c>
      <c r="E74">
        <f>SQRT((-Tf*Tn*B74^2)^2+(Tn*B74)^2)</f>
        <v>224.40428175160113</v>
      </c>
      <c r="F74">
        <f t="shared" si="0"/>
        <v>25.460620690067735</v>
      </c>
      <c r="G74">
        <f t="shared" si="1"/>
        <v>28.117379737323361</v>
      </c>
      <c r="I74">
        <f>Tf*Kp*B74 + Tn*Kp*B74</f>
        <v>2194.1913722015302</v>
      </c>
      <c r="J74">
        <f>Kp - Tf*Tn*Kp*B74^2 - Tv*Tn*Kp*B74^2</f>
        <v>-5275.3473755295618</v>
      </c>
      <c r="K74">
        <f t="shared" si="2"/>
        <v>157.41595914787862</v>
      </c>
      <c r="L74">
        <f>Tn*B74</f>
        <v>219.19993728287014</v>
      </c>
      <c r="M74">
        <f>-Tf*Tn*B74^2</f>
        <v>-48.048612504814201</v>
      </c>
      <c r="N74">
        <f t="shared" si="3"/>
        <v>102.36368721735711</v>
      </c>
      <c r="O74">
        <f t="shared" si="4"/>
        <v>55.052271930521513</v>
      </c>
    </row>
    <row r="75" spans="2:15" x14ac:dyDescent="0.3">
      <c r="B75" s="2">
        <f t="shared" si="5"/>
        <v>252.07992787530063</v>
      </c>
      <c r="D75">
        <f>SQRT((Kp-Tf*Tn*Kp*B75^2-Tv*Tn*Kp*B75^2)^2+(Tf*Kp*B75+Tn*Kp*B75)^2)</f>
        <v>7421.9779044652969</v>
      </c>
      <c r="E75">
        <f>SQRT((-Tf*Tn*B75^2)^2+(Tn*B75)^2)</f>
        <v>259.96570318794272</v>
      </c>
      <c r="F75">
        <f t="shared" si="0"/>
        <v>28.549834895334495</v>
      </c>
      <c r="G75">
        <f t="shared" si="1"/>
        <v>29.1120720209876</v>
      </c>
      <c r="I75">
        <f>Tf*Kp*B75 + Tn*Kp*B75</f>
        <v>2523.3200780317593</v>
      </c>
      <c r="J75">
        <f>Kp - Tf*Tn*Kp*B75^2 - Tv*Tn*Kp*B75^2</f>
        <v>-6979.8719041378454</v>
      </c>
      <c r="K75">
        <f t="shared" si="2"/>
        <v>160.12437702090364</v>
      </c>
      <c r="L75">
        <f>Tn*B75</f>
        <v>252.07992787530063</v>
      </c>
      <c r="M75">
        <f>-Tf*Tn*B75^2</f>
        <v>-63.544290037616769</v>
      </c>
      <c r="N75">
        <f t="shared" si="3"/>
        <v>104.1483494855848</v>
      </c>
      <c r="O75">
        <f t="shared" si="4"/>
        <v>55.976027535318835</v>
      </c>
    </row>
    <row r="76" spans="2:15" x14ac:dyDescent="0.3">
      <c r="B76" s="2">
        <f t="shared" si="5"/>
        <v>289.89191705659567</v>
      </c>
      <c r="D76">
        <f>SQRT((Kp-Tf*Tn*Kp*B76^2-Tv*Tn*Kp*B76^2)^2+(Tf*Kp*B76+Tn*Kp*B76)^2)</f>
        <v>9679.3209644427752</v>
      </c>
      <c r="E76">
        <f>SQRT((-Tf*Tn*B76^2)^2+(Tn*B76)^2)</f>
        <v>301.82709508649992</v>
      </c>
      <c r="F76">
        <f t="shared" si="0"/>
        <v>32.069092278374811</v>
      </c>
      <c r="G76">
        <f t="shared" si="1"/>
        <v>30.121733346325538</v>
      </c>
      <c r="I76">
        <f>Tf*Kp*B76 + Tn*Kp*B76</f>
        <v>2901.8180897365228</v>
      </c>
      <c r="J76">
        <f>Kp - Tf*Tn*Kp*B76^2 - Tv*Tn*Kp*B76^2</f>
        <v>-9234.1055932222971</v>
      </c>
      <c r="K76">
        <f t="shared" si="2"/>
        <v>162.55467162265677</v>
      </c>
      <c r="L76">
        <f>Tn*B76</f>
        <v>289.89191705659567</v>
      </c>
      <c r="M76">
        <f>-Tf*Tn*B76^2</f>
        <v>-84.037323574748157</v>
      </c>
      <c r="N76">
        <f t="shared" si="3"/>
        <v>106.16644655795994</v>
      </c>
      <c r="O76">
        <f t="shared" si="4"/>
        <v>56.388225064696826</v>
      </c>
    </row>
    <row r="77" spans="2:15" x14ac:dyDescent="0.3">
      <c r="B77" s="2">
        <f t="shared" si="5"/>
        <v>333.375704615085</v>
      </c>
      <c r="D77">
        <f>SQRT((Kp-Tf*Tn*Kp*B77^2-Tv*Tn*Kp*B77^2)^2+(Tf*Kp*B77+Tn*Kp*B77)^2)</f>
        <v>12662.95595090461</v>
      </c>
      <c r="E77">
        <f>SQRT((-Tf*Tn*B77^2)^2+(Tn*B77)^2)</f>
        <v>351.41331486422274</v>
      </c>
      <c r="F77">
        <f t="shared" si="0"/>
        <v>36.034365845805411</v>
      </c>
      <c r="G77">
        <f t="shared" si="1"/>
        <v>31.134337669804168</v>
      </c>
      <c r="I77">
        <f>Tf*Kp*B77 + Tn*Kp*B77</f>
        <v>3337.0908031970007</v>
      </c>
      <c r="J77">
        <f>Kp - Tf*Tn*Kp*B77^2 - Tv*Tn*Kp*B77^2</f>
        <v>-12215.329647036484</v>
      </c>
      <c r="K77">
        <f t="shared" si="2"/>
        <v>164.72027326607824</v>
      </c>
      <c r="L77">
        <f>Tn*B77</f>
        <v>333.375704615085</v>
      </c>
      <c r="M77">
        <f>-Tf*Tn*B77^2</f>
        <v>-111.1393604276044</v>
      </c>
      <c r="N77">
        <f t="shared" si="3"/>
        <v>108.4371337212031</v>
      </c>
      <c r="O77">
        <f t="shared" si="4"/>
        <v>56.283139544875141</v>
      </c>
    </row>
    <row r="78" spans="2:15" x14ac:dyDescent="0.3">
      <c r="B78" s="2">
        <f t="shared" si="5"/>
        <v>383.38206030734773</v>
      </c>
      <c r="D78">
        <f>SQRT((Kp-Tf*Tn*Kp*B78^2-Tv*Tn*Kp*B78^2)^2+(Tf*Kp*B78+Tn*Kp*B78)^2)</f>
        <v>16607.483423172329</v>
      </c>
      <c r="E78">
        <f>SQRT((-Tf*Tn*B78^2)^2+(Tn*B78)^2)</f>
        <v>410.59159139131702</v>
      </c>
      <c r="F78">
        <f t="shared" si="0"/>
        <v>40.447694914785671</v>
      </c>
      <c r="G78">
        <f t="shared" si="1"/>
        <v>32.137875530429881</v>
      </c>
      <c r="I78">
        <f>Tf*Kp*B78 + Tn*Kp*B78</f>
        <v>3837.6544236765508</v>
      </c>
      <c r="J78">
        <f>Kp - Tf*Tn*Kp*B78^2 - Tv*Tn*Kp*B78^2</f>
        <v>-16157.998458205751</v>
      </c>
      <c r="K78">
        <f t="shared" si="2"/>
        <v>166.63934589887072</v>
      </c>
      <c r="L78">
        <f>Tn*B78</f>
        <v>383.38206030734773</v>
      </c>
      <c r="M78">
        <f>-Tf*Tn*B78^2</f>
        <v>-146.98180416550682</v>
      </c>
      <c r="N78">
        <f t="shared" si="3"/>
        <v>110.9759275448785</v>
      </c>
      <c r="O78">
        <f t="shared" si="4"/>
        <v>55.663418353992213</v>
      </c>
    </row>
    <row r="79" spans="2:15" x14ac:dyDescent="0.3">
      <c r="B79" s="2">
        <f t="shared" si="5"/>
        <v>440.88936935344987</v>
      </c>
      <c r="D79">
        <f>SQRT((Kp-Tf*Tn*Kp*B79^2-Tv*Tn*Kp*B79^2)^2+(Tf*Kp*B79+Tn*Kp*B79)^2)</f>
        <v>21823.089389958266</v>
      </c>
      <c r="E79">
        <f>SQRT((-Tf*Tn*B79^2)^2+(Tn*B79)^2)</f>
        <v>481.83851672889557</v>
      </c>
      <c r="F79">
        <f t="shared" ref="F79:F114" si="6">D79/E79</f>
        <v>45.29129289644758</v>
      </c>
      <c r="G79">
        <f t="shared" ref="G79:G114" si="7">20*LOG10(F79)</f>
        <v>33.120294366751864</v>
      </c>
      <c r="I79">
        <f>Tf*Kp*B79 + Tn*Kp*B79</f>
        <v>4413.3025872280332</v>
      </c>
      <c r="J79">
        <f>Kp - Tf*Tn*Kp*B79^2 - Tv*Tn*Kp*B79^2</f>
        <v>-21372.177960977104</v>
      </c>
      <c r="K79">
        <f t="shared" ref="K79:K114" si="8">DEGREES(ATAN2(J79,I79))</f>
        <v>168.3325547327504</v>
      </c>
      <c r="L79">
        <f>Tn*B79</f>
        <v>440.88936935344987</v>
      </c>
      <c r="M79">
        <f>-Tf*Tn*B79^2</f>
        <v>-194.38343600888274</v>
      </c>
      <c r="N79">
        <f t="shared" ref="N79:N114" si="9">DEGREES(ATAN2(M79,L79))</f>
        <v>113.7921724420242</v>
      </c>
      <c r="O79">
        <f t="shared" ref="O79:O114" si="10">K79-N79</f>
        <v>54.5403822907262</v>
      </c>
    </row>
    <row r="80" spans="2:15" x14ac:dyDescent="0.3">
      <c r="B80" s="2">
        <f t="shared" ref="B80:B114" si="11">B79*$B$9</f>
        <v>507.0227747564673</v>
      </c>
      <c r="D80">
        <f>SQRT((Kp-Tf*Tn*Kp*B80^2-Tv*Tn*Kp*B80^2)^2+(Tf*Kp*B80+Tn*Kp*B80)^2)</f>
        <v>28719.932729768734</v>
      </c>
      <c r="E80">
        <f>SQRT((-Tf*Tn*B80^2)^2+(Tn*B80)^2)</f>
        <v>568.47001301553973</v>
      </c>
      <c r="F80">
        <f t="shared" si="6"/>
        <v>50.521455964615051</v>
      </c>
      <c r="G80">
        <f t="shared" si="7"/>
        <v>34.069517157652712</v>
      </c>
      <c r="I80">
        <f>Tf*Kp*B80 + Tn*Kp*B80</f>
        <v>5075.2979753122381</v>
      </c>
      <c r="J80">
        <f>Kp - Tf*Tn*Kp*B80^2 - Tv*Tn*Kp*B80^2</f>
        <v>-28267.930353392214</v>
      </c>
      <c r="K80">
        <f t="shared" si="8"/>
        <v>169.82141241224846</v>
      </c>
      <c r="L80">
        <f>Tn*B80</f>
        <v>507.0227747564673</v>
      </c>
      <c r="M80">
        <f>-Tf*Tn*B80^2</f>
        <v>-257.0720941217474</v>
      </c>
      <c r="N80">
        <f t="shared" si="9"/>
        <v>116.88604638163271</v>
      </c>
      <c r="O80">
        <f t="shared" si="10"/>
        <v>52.935366030615754</v>
      </c>
    </row>
    <row r="81" spans="2:15" x14ac:dyDescent="0.3">
      <c r="B81" s="2">
        <f t="shared" si="11"/>
        <v>583.07619096993733</v>
      </c>
      <c r="D81">
        <f>SQRT((Kp-Tf*Tn*Kp*B81^2-Tv*Tn*Kp*B81^2)^2+(Tf*Kp*B81+Tn*Kp*B81)^2)</f>
        <v>37840.397369009544</v>
      </c>
      <c r="E81">
        <f>SQRT((-Tf*Tn*B81^2)^2+(Tn*B81)^2)</f>
        <v>674.95390895272647</v>
      </c>
      <c r="F81">
        <f t="shared" si="6"/>
        <v>56.063676151936875</v>
      </c>
      <c r="G81">
        <f t="shared" si="7"/>
        <v>34.973631429725643</v>
      </c>
      <c r="I81">
        <f>Tf*Kp*B81 + Tn*Kp*B81</f>
        <v>5836.5926716090726</v>
      </c>
      <c r="J81">
        <f>Kp - Tf*Tn*Kp*B81^2 - Tv*Tn*Kp*B81^2</f>
        <v>-37387.562892361195</v>
      </c>
      <c r="K81">
        <f t="shared" si="8"/>
        <v>171.12714099548677</v>
      </c>
      <c r="L81">
        <f>Tn*B81</f>
        <v>583.07619096993733</v>
      </c>
      <c r="M81">
        <f>-Tf*Tn*B81^2</f>
        <v>-339.97784447601083</v>
      </c>
      <c r="N81">
        <f t="shared" si="9"/>
        <v>120.24544330740827</v>
      </c>
      <c r="O81">
        <f t="shared" si="10"/>
        <v>50.881697688078503</v>
      </c>
    </row>
    <row r="82" spans="2:15" x14ac:dyDescent="0.3">
      <c r="B82" s="2">
        <f t="shared" si="11"/>
        <v>670.53761961542784</v>
      </c>
      <c r="D82">
        <f>SQRT((Kp-Tf*Tn*Kp*B82^2-Tv*Tn*Kp*B82^2)^2+(Tf*Kp*B82+Tn*Kp*B82)^2)</f>
        <v>49901.744758074121</v>
      </c>
      <c r="E82">
        <f>SQRT((-Tf*Tn*B82^2)^2+(Tn*B82)^2)</f>
        <v>807.32860260002076</v>
      </c>
      <c r="F82">
        <f t="shared" si="6"/>
        <v>61.810946122018194</v>
      </c>
      <c r="G82">
        <f t="shared" si="7"/>
        <v>35.821307825218476</v>
      </c>
      <c r="I82">
        <f>Tf*Kp*B82 + Tn*Kp*B82</f>
        <v>6712.0815723504329</v>
      </c>
      <c r="J82">
        <f>Kp - Tf*Tn*Kp*B82^2 - Tv*Tn*Kp*B82^2</f>
        <v>-49448.276925147671</v>
      </c>
      <c r="K82">
        <f t="shared" si="8"/>
        <v>172.26994766477446</v>
      </c>
      <c r="L82">
        <f>Tn*B82</f>
        <v>670.53761961542784</v>
      </c>
      <c r="M82">
        <f>-Tf*Tn*B82^2</f>
        <v>-449.62069931952425</v>
      </c>
      <c r="N82">
        <f t="shared" si="9"/>
        <v>123.84333973992216</v>
      </c>
      <c r="O82">
        <f t="shared" si="10"/>
        <v>48.426607924852306</v>
      </c>
    </row>
    <row r="83" spans="2:15" x14ac:dyDescent="0.3">
      <c r="B83" s="2">
        <f t="shared" si="11"/>
        <v>771.11826255774201</v>
      </c>
      <c r="D83">
        <f>SQRT((Kp-Tf*Tn*Kp*B83^2-Tv*Tn*Kp*B83^2)^2+(Tf*Kp*B83+Tn*Kp*B83)^2)</f>
        <v>65852.520384617834</v>
      </c>
      <c r="E83">
        <f>SQRT((-Tf*Tn*B83^2)^2+(Tn*B83)^2)</f>
        <v>973.75578702678763</v>
      </c>
      <c r="F83">
        <f t="shared" si="6"/>
        <v>67.627346878921557</v>
      </c>
      <c r="G83">
        <f t="shared" si="7"/>
        <v>36.60244699486325</v>
      </c>
      <c r="I83">
        <f>Tf*Kp*B83 + Tn*Kp*B83</f>
        <v>7718.8938082029981</v>
      </c>
      <c r="J83">
        <f>Kp - Tf*Tn*Kp*B83^2 - Tv*Tn*Kp*B83^2</f>
        <v>-65398.571233507791</v>
      </c>
      <c r="K83">
        <f t="shared" si="8"/>
        <v>173.26860879781131</v>
      </c>
      <c r="L83">
        <f>Tn*B83</f>
        <v>771.11826255774201</v>
      </c>
      <c r="M83">
        <f>-Tf*Tn*B83^2</f>
        <v>-594.62337485007083</v>
      </c>
      <c r="N83">
        <f t="shared" si="9"/>
        <v>127.63647272820961</v>
      </c>
      <c r="O83">
        <f t="shared" si="10"/>
        <v>45.6321360696017</v>
      </c>
    </row>
    <row r="84" spans="2:15" x14ac:dyDescent="0.3">
      <c r="B84" s="2">
        <f t="shared" si="11"/>
        <v>886.78600194140324</v>
      </c>
      <c r="D84">
        <f>SQRT((Kp-Tf*Tn*Kp*B84^2-Tv*Tn*Kp*B84^2)^2+(Tf*Kp*B84+Tn*Kp*B84)^2)</f>
        <v>86947.149942470947</v>
      </c>
      <c r="E84">
        <f>SQRT((-Tf*Tn*B84^2)^2+(Tn*B84)^2)</f>
        <v>1185.2416304256026</v>
      </c>
      <c r="F84">
        <f t="shared" si="6"/>
        <v>73.358164032130333</v>
      </c>
      <c r="G84">
        <f t="shared" si="7"/>
        <v>37.308969070280597</v>
      </c>
      <c r="I84">
        <f>Tf*Kp*B84 + Tn*Kp*B84</f>
        <v>8876.727879433447</v>
      </c>
      <c r="J84">
        <f>Kp - Tf*Tn*Kp*B84^2 - Tv*Tn*Kp*B84^2</f>
        <v>-86492.835456314031</v>
      </c>
      <c r="K84">
        <f t="shared" si="8"/>
        <v>174.14027095985469</v>
      </c>
      <c r="L84">
        <f>Tn*B84</f>
        <v>886.78600194140324</v>
      </c>
      <c r="M84">
        <f>-Tf*Tn*B84^2</f>
        <v>-786.38941323921847</v>
      </c>
      <c r="N84">
        <f t="shared" si="9"/>
        <v>131.56616273556315</v>
      </c>
      <c r="O84">
        <f t="shared" si="10"/>
        <v>42.574108224291535</v>
      </c>
    </row>
    <row r="85" spans="2:15" x14ac:dyDescent="0.3">
      <c r="B85" s="2">
        <f t="shared" si="11"/>
        <v>1019.8039022326136</v>
      </c>
      <c r="D85">
        <f>SQRT((Kp-Tf*Tn*Kp*B85^2-Tv*Tn*Kp*B85^2)^2+(Tf*Kp*B85+Tn*Kp*B85)^2)</f>
        <v>114844.59142231301</v>
      </c>
      <c r="E85">
        <f>SQRT((-Tf*Tn*B85^2)^2+(Tn*B85)^2)</f>
        <v>1456.5713154347463</v>
      </c>
      <c r="F85">
        <f t="shared" si="6"/>
        <v>78.845841741731036</v>
      </c>
      <c r="G85">
        <f t="shared" si="7"/>
        <v>37.935575879426352</v>
      </c>
      <c r="I85">
        <f>Tf*Kp*B85 + Tn*Kp*B85</f>
        <v>10208.237061348462</v>
      </c>
      <c r="J85">
        <f>Kp - Tf*Tn*Kp*B85^2 - Tv*Tn*Kp*B85^2</f>
        <v>-114389.99989097528</v>
      </c>
      <c r="K85">
        <f t="shared" si="8"/>
        <v>174.90039676903933</v>
      </c>
      <c r="L85">
        <f>Tn*B85</f>
        <v>1019.8039022326136</v>
      </c>
      <c r="M85">
        <f>-Tf*Tn*B85^2</f>
        <v>-1039.9999990088661</v>
      </c>
      <c r="N85">
        <f t="shared" si="9"/>
        <v>135.56175931520193</v>
      </c>
      <c r="O85">
        <f t="shared" si="10"/>
        <v>39.338637453837407</v>
      </c>
    </row>
    <row r="86" spans="2:15" x14ac:dyDescent="0.3">
      <c r="B86" s="2">
        <f t="shared" si="11"/>
        <v>1172.7744875675055</v>
      </c>
      <c r="D86">
        <f>SQRT((Kp-Tf*Tn*Kp*B86^2-Tv*Tn*Kp*B86^2)^2+(Tf*Kp*B86+Tn*Kp*B86)^2)</f>
        <v>151738.80133236462</v>
      </c>
      <c r="E86">
        <f>SQRT((-Tf*Tn*B86^2)^2+(Tn*B86)^2)</f>
        <v>1807.5190607801471</v>
      </c>
      <c r="F86">
        <f t="shared" si="6"/>
        <v>83.948659034816657</v>
      </c>
      <c r="G86">
        <f t="shared" si="7"/>
        <v>38.480275265364419</v>
      </c>
      <c r="I86">
        <f>Tf*Kp*B86 + Tn*Kp*B86</f>
        <v>11739.47262055073</v>
      </c>
      <c r="J86">
        <f>Kp - Tf*Tn*Kp*B86^2 - Tv*Tn*Kp*B86^2</f>
        <v>-151283.99985581476</v>
      </c>
      <c r="K86">
        <f t="shared" si="8"/>
        <v>175.56280236294</v>
      </c>
      <c r="L86">
        <f>Tn*B86</f>
        <v>1172.7744875675055</v>
      </c>
      <c r="M86">
        <f>-Tf*Tn*B86^2</f>
        <v>-1375.3999986892252</v>
      </c>
      <c r="N86">
        <f t="shared" si="9"/>
        <v>139.54647417973428</v>
      </c>
      <c r="O86">
        <f t="shared" si="10"/>
        <v>36.016328183205729</v>
      </c>
    </row>
    <row r="87" spans="2:15" x14ac:dyDescent="0.3">
      <c r="B87" s="2">
        <f t="shared" si="11"/>
        <v>1348.6906607026312</v>
      </c>
      <c r="D87">
        <f>SQRT((Kp-Tf*Tn*Kp*B87^2-Tv*Tn*Kp*B87^2)^2+(Tf*Kp*B87+Tn*Kp*B87)^2)</f>
        <v>200531.27529814167</v>
      </c>
      <c r="E87">
        <f>SQRT((-Tf*Tn*B87^2)^2+(Tn*B87)^2)</f>
        <v>2264.4216966109457</v>
      </c>
      <c r="F87">
        <f t="shared" si="6"/>
        <v>88.557389994216834</v>
      </c>
      <c r="G87">
        <f t="shared" si="7"/>
        <v>38.944496166489003</v>
      </c>
      <c r="I87">
        <f>Tf*Kp*B87 + Tn*Kp*B87</f>
        <v>13500.393513633338</v>
      </c>
      <c r="J87">
        <f>Kp - Tf*Tn*Kp*B87^2 - Tv*Tn*Kp*B87^2</f>
        <v>-200076.31480931502</v>
      </c>
      <c r="K87">
        <f t="shared" si="8"/>
        <v>176.13974888396805</v>
      </c>
      <c r="L87">
        <f>Tn*B87</f>
        <v>1348.6906607026312</v>
      </c>
      <c r="M87">
        <f>-Tf*Tn*B87^2</f>
        <v>-1818.9664982664999</v>
      </c>
      <c r="N87">
        <f t="shared" si="9"/>
        <v>143.44454884161118</v>
      </c>
      <c r="O87">
        <f t="shared" si="10"/>
        <v>32.695200042356873</v>
      </c>
    </row>
    <row r="88" spans="2:15" x14ac:dyDescent="0.3">
      <c r="B88" s="2">
        <f t="shared" si="11"/>
        <v>1550.9942598080258</v>
      </c>
      <c r="D88">
        <f>SQRT((Kp-Tf*Tn*Kp*B88^2-Tv*Tn*Kp*B88^2)^2+(Tf*Kp*B88+Tn*Kp*B88)^2)</f>
        <v>265059.23221136309</v>
      </c>
      <c r="E88">
        <f>SQRT((-Tf*Tn*B88^2)^2+(Tn*B88)^2)</f>
        <v>2862.2392801804594</v>
      </c>
      <c r="F88">
        <f t="shared" si="6"/>
        <v>92.60554631010848</v>
      </c>
      <c r="G88">
        <f t="shared" si="7"/>
        <v>39.332739962524641</v>
      </c>
      <c r="I88">
        <f>Tf*Kp*B88 + Tn*Kp*B88</f>
        <v>15525.45254067834</v>
      </c>
      <c r="J88">
        <f>Kp - Tf*Tn*Kp*B88^2 - Tv*Tn*Kp*B88^2</f>
        <v>-264604.1513353191</v>
      </c>
      <c r="K88">
        <f t="shared" si="8"/>
        <v>176.64206247701779</v>
      </c>
      <c r="L88">
        <f>Tn*B88</f>
        <v>1550.9942598080258</v>
      </c>
      <c r="M88">
        <f>-Tf*Tn*B88^2</f>
        <v>-2405.5831939574464</v>
      </c>
      <c r="N88">
        <f t="shared" si="9"/>
        <v>147.18819328533908</v>
      </c>
      <c r="O88">
        <f t="shared" si="10"/>
        <v>29.453869191678706</v>
      </c>
    </row>
    <row r="89" spans="2:15" x14ac:dyDescent="0.3">
      <c r="B89" s="2">
        <f t="shared" si="11"/>
        <v>1783.6433987792295</v>
      </c>
      <c r="D89">
        <f>SQRT((Kp-Tf*Tn*Kp*B89^2-Tv*Tn*Kp*B89^2)^2+(Tf*Kp*B89+Tn*Kp*B89)^2)</f>
        <v>350397.38713360234</v>
      </c>
      <c r="E89">
        <f>SQRT((-Tf*Tn*B89^2)^2+(Tn*B89)^2)</f>
        <v>3647.2711020069096</v>
      </c>
      <c r="F89">
        <f t="shared" si="6"/>
        <v>96.071111067339174</v>
      </c>
      <c r="G89">
        <f t="shared" si="7"/>
        <v>39.651856267374392</v>
      </c>
      <c r="I89">
        <f>Tf*Kp*B89 + Tn*Kp*B89</f>
        <v>17854.270421780086</v>
      </c>
      <c r="J89">
        <f>Kp - Tf*Tn*Kp*B89^2 - Tv*Tn*Kp*B89^2</f>
        <v>-349942.21514095942</v>
      </c>
      <c r="K89">
        <f t="shared" si="8"/>
        <v>177.07926610516049</v>
      </c>
      <c r="L89">
        <f>Tn*B89</f>
        <v>1783.6433987792295</v>
      </c>
      <c r="M89">
        <f>-Tf*Tn*B89^2</f>
        <v>-3181.3837740087215</v>
      </c>
      <c r="N89">
        <f t="shared" si="9"/>
        <v>150.72282220004402</v>
      </c>
      <c r="O89">
        <f t="shared" si="10"/>
        <v>26.356443905116464</v>
      </c>
    </row>
    <row r="90" spans="2:15" x14ac:dyDescent="0.3">
      <c r="B90" s="2">
        <f t="shared" si="11"/>
        <v>2051.1899085961136</v>
      </c>
      <c r="D90">
        <f>SQRT((Kp-Tf*Tn*Kp*B90^2-Tv*Tn*Kp*B90^2)^2+(Tf*Kp*B90+Tn*Kp*B90)^2)</f>
        <v>463257.04546337365</v>
      </c>
      <c r="E90">
        <f>SQRT((-Tf*Tn*B90^2)^2+(Tn*B90)^2)</f>
        <v>4680.7506718043032</v>
      </c>
      <c r="F90">
        <f t="shared" si="6"/>
        <v>98.970673284078288</v>
      </c>
      <c r="G90">
        <f t="shared" si="7"/>
        <v>39.91013049443125</v>
      </c>
      <c r="I90">
        <f>Tf*Kp*B90 + Tn*Kp*B90</f>
        <v>20532.4109850471</v>
      </c>
      <c r="J90">
        <f>Kp - Tf*Tn*Kp*B90^2 - Tv*Tn*Kp*B90^2</f>
        <v>-462801.8045239186</v>
      </c>
      <c r="K90">
        <f t="shared" si="8"/>
        <v>177.45971267920405</v>
      </c>
      <c r="L90">
        <f>Tn*B90</f>
        <v>2051.1899085961136</v>
      </c>
      <c r="M90">
        <f>-Tf*Tn*B90^2</f>
        <v>-4207.3800411265329</v>
      </c>
      <c r="N90">
        <f t="shared" si="9"/>
        <v>154.00975262509235</v>
      </c>
      <c r="O90">
        <f t="shared" si="10"/>
        <v>23.449960054111699</v>
      </c>
    </row>
    <row r="91" spans="2:15" x14ac:dyDescent="0.3">
      <c r="B91" s="2">
        <f t="shared" si="11"/>
        <v>2358.8683948855305</v>
      </c>
      <c r="D91">
        <f>SQRT((Kp-Tf*Tn*Kp*B91^2-Tv*Tn*Kp*B91^2)^2+(Tf*Kp*B91+Tn*Kp*B91)^2)</f>
        <v>612513.90458441002</v>
      </c>
      <c r="E91">
        <f>SQRT((-Tf*Tn*B91^2)^2+(Tn*B91)^2)</f>
        <v>6043.6123811586613</v>
      </c>
      <c r="F91">
        <f t="shared" si="6"/>
        <v>101.34897242813922</v>
      </c>
      <c r="G91">
        <f t="shared" si="7"/>
        <v>40.116386995252228</v>
      </c>
      <c r="I91">
        <f>Tf*Kp*B91 + Tn*Kp*B91</f>
        <v>23612.272632804161</v>
      </c>
      <c r="J91">
        <f>Kp - Tf*Tn*Kp*B91^2 - Tv*Tn*Kp*B91^2</f>
        <v>-612058.61148288229</v>
      </c>
      <c r="K91">
        <f t="shared" si="8"/>
        <v>177.79071321634913</v>
      </c>
      <c r="L91">
        <f>Tn*B91</f>
        <v>2358.8683948855305</v>
      </c>
      <c r="M91">
        <f>-Tf*Tn*B91^2</f>
        <v>-5564.2601043898394</v>
      </c>
      <c r="N91">
        <f t="shared" si="9"/>
        <v>157.02635380272829</v>
      </c>
      <c r="O91">
        <f t="shared" si="10"/>
        <v>20.764359413620838</v>
      </c>
    </row>
    <row r="92" spans="2:15" x14ac:dyDescent="0.3">
      <c r="B92" s="2">
        <f t="shared" si="11"/>
        <v>2712.6986541183601</v>
      </c>
      <c r="D92">
        <f>SQRT((Kp-Tf*Tn*Kp*B92^2-Tv*Tn*Kp*B92^2)^2+(Tf*Kp*B92+Tn*Kp*B92)^2)</f>
        <v>809906.07124590001</v>
      </c>
      <c r="E92">
        <f>SQRT((-Tf*Tn*B92^2)^2+(Tn*B92)^2)</f>
        <v>7842.8119890138696</v>
      </c>
      <c r="F92">
        <f t="shared" si="6"/>
        <v>103.26730672371187</v>
      </c>
      <c r="G92">
        <f t="shared" si="7"/>
        <v>40.279257009909372</v>
      </c>
      <c r="I92">
        <f>Tf*Kp*B92 + Tn*Kp*B92</f>
        <v>27154.113527724785</v>
      </c>
      <c r="J92">
        <f>Kp - Tf*Tn*Kp*B92^2 - Tv*Tn*Kp*B92^2</f>
        <v>-809450.73868611199</v>
      </c>
      <c r="K92">
        <f t="shared" si="8"/>
        <v>178.07865654490055</v>
      </c>
      <c r="L92">
        <f>Tn*B92</f>
        <v>2712.6986541183601</v>
      </c>
      <c r="M92">
        <f>-Tf*Tn*B92^2</f>
        <v>-7358.7339880555628</v>
      </c>
      <c r="N92">
        <f t="shared" si="9"/>
        <v>159.76426750628698</v>
      </c>
      <c r="O92">
        <f t="shared" si="10"/>
        <v>18.314389038613569</v>
      </c>
    </row>
    <row r="93" spans="2:15" x14ac:dyDescent="0.3">
      <c r="B93" s="2">
        <f t="shared" si="11"/>
        <v>3119.6034522361138</v>
      </c>
      <c r="D93">
        <f>SQRT((Kp-Tf*Tn*Kp*B93^2-Tv*Tn*Kp*B93^2)^2+(Tf*Kp*B93+Tn*Kp*B93)^2)</f>
        <v>1070957.1893175757</v>
      </c>
      <c r="E93">
        <f>SQRT((-Tf*Tn*B93^2)^2+(Tn*B93)^2)</f>
        <v>10219.701733124142</v>
      </c>
      <c r="F93">
        <f t="shared" si="6"/>
        <v>104.7933899916457</v>
      </c>
      <c r="G93">
        <f t="shared" si="7"/>
        <v>40.406677794044164</v>
      </c>
      <c r="I93">
        <f>Tf*Kp*B93 + Tn*Kp*B93</f>
        <v>31227.230556883496</v>
      </c>
      <c r="J93">
        <f>Kp - Tf*Tn*Kp*B93^2 - Tv*Tn*Kp*B93^2</f>
        <v>-1070501.8269123826</v>
      </c>
      <c r="K93">
        <f t="shared" si="8"/>
        <v>178.32911888482121</v>
      </c>
      <c r="L93">
        <f>Tn*B93</f>
        <v>3119.6034522361138</v>
      </c>
      <c r="M93">
        <f>-Tf*Tn*B93^2</f>
        <v>-9731.9256992034789</v>
      </c>
      <c r="N93">
        <f t="shared" si="9"/>
        <v>162.22656232544924</v>
      </c>
      <c r="O93">
        <f t="shared" si="10"/>
        <v>16.102556559371976</v>
      </c>
    </row>
    <row r="94" spans="2:15" x14ac:dyDescent="0.3">
      <c r="B94" s="2">
        <f t="shared" si="11"/>
        <v>3587.5439700715306</v>
      </c>
      <c r="D94">
        <f>SQRT((Kp-Tf*Tn*Kp*B94^2-Tv*Tn*Kp*B94^2)^2+(Tf*Kp*B94+Tn*Kp*B94)^2)</f>
        <v>1416197.276069548</v>
      </c>
      <c r="E94">
        <f>SQRT((-Tf*Tn*B94^2)^2+(Tn*B94)^2)</f>
        <v>13361.119506806794</v>
      </c>
      <c r="F94">
        <f t="shared" si="6"/>
        <v>105.99390832093593</v>
      </c>
      <c r="G94">
        <f t="shared" si="7"/>
        <v>40.50561812442276</v>
      </c>
      <c r="I94">
        <f>Tf*Kp*B94 + Tn*Kp*B94</f>
        <v>35911.315140416016</v>
      </c>
      <c r="J94">
        <f>Kp - Tf*Tn*Kp*B94^2 - Tv*Tn*Kp*B94^2</f>
        <v>-1415741.8910916259</v>
      </c>
      <c r="K94">
        <f t="shared" si="8"/>
        <v>178.54696277306442</v>
      </c>
      <c r="L94">
        <f>Tn*B94</f>
        <v>3587.5439700715306</v>
      </c>
      <c r="M94">
        <f>-Tf*Tn*B94^2</f>
        <v>-12870.471737196598</v>
      </c>
      <c r="N94">
        <f t="shared" si="9"/>
        <v>164.42460121055359</v>
      </c>
      <c r="O94">
        <f t="shared" si="10"/>
        <v>14.122361562510832</v>
      </c>
    </row>
    <row r="95" spans="2:15" x14ac:dyDescent="0.3">
      <c r="B95" s="2">
        <f t="shared" si="11"/>
        <v>4125.6755655822599</v>
      </c>
      <c r="D95">
        <f>SQRT((Kp-Tf*Tn*Kp*B95^2-Tv*Tn*Kp*B95^2)^2+(Tf*Kp*B95+Tn*Kp*B95)^2)</f>
        <v>1872777.2780178632</v>
      </c>
      <c r="E95">
        <f>SQRT((-Tf*Tn*B95^2)^2+(Tn*B95)^2)</f>
        <v>17514.063204398924</v>
      </c>
      <c r="F95">
        <f t="shared" si="6"/>
        <v>106.92991433007313</v>
      </c>
      <c r="G95">
        <f t="shared" si="7"/>
        <v>40.581984377527363</v>
      </c>
      <c r="I95">
        <f>Tf*Kp*B95 + Tn*Kp*B95</f>
        <v>41298.012411478419</v>
      </c>
      <c r="J95">
        <f>Kp - Tf*Tn*Kp*B95^2 - Tv*Tn*Kp*B95^2</f>
        <v>-1872321.8759686749</v>
      </c>
      <c r="K95">
        <f t="shared" si="8"/>
        <v>178.73642549179991</v>
      </c>
      <c r="L95">
        <f>Tn*B95</f>
        <v>4125.6755655822599</v>
      </c>
      <c r="M95">
        <f>-Tf*Tn*B95^2</f>
        <v>-17021.198872442499</v>
      </c>
      <c r="N95">
        <f t="shared" si="9"/>
        <v>166.37515333481377</v>
      </c>
      <c r="O95">
        <f t="shared" si="10"/>
        <v>12.361272156986132</v>
      </c>
    </row>
    <row r="96" spans="2:15" x14ac:dyDescent="0.3">
      <c r="B96" s="2">
        <f t="shared" si="11"/>
        <v>4744.5269004195989</v>
      </c>
      <c r="D96">
        <f>SQRT((Kp-Tf*Tn*Kp*B96^2-Tv*Tn*Kp*B96^2)^2+(Tf*Kp*B96+Tn*Kp*B96)^2)</f>
        <v>2476604.3209278295</v>
      </c>
      <c r="E96">
        <f>SQRT((-Tf*Tn*B96^2)^2+(Tn*B96)^2)</f>
        <v>23005.102573168097</v>
      </c>
      <c r="F96">
        <f t="shared" si="6"/>
        <v>107.65456546220344</v>
      </c>
      <c r="G96">
        <f t="shared" si="7"/>
        <v>40.640649046032465</v>
      </c>
      <c r="I96">
        <f>Tf*Kp*B96 + Tn*Kp*B96</f>
        <v>47492.714273200181</v>
      </c>
      <c r="J96">
        <f>Kp - Tf*Tn*Kp*B96^2 - Tv*Tn*Kp*B96^2</f>
        <v>-2476148.9059685729</v>
      </c>
      <c r="K96">
        <f t="shared" si="8"/>
        <v>178.90119755173839</v>
      </c>
      <c r="L96">
        <f>Tn*B96</f>
        <v>4744.5269004195989</v>
      </c>
      <c r="M96">
        <f>-Tf*Tn*B96^2</f>
        <v>-22510.535508805209</v>
      </c>
      <c r="N96">
        <f t="shared" si="9"/>
        <v>168.09801859180999</v>
      </c>
      <c r="O96">
        <f t="shared" si="10"/>
        <v>10.803178959928402</v>
      </c>
    </row>
    <row r="97" spans="2:15" x14ac:dyDescent="0.3">
      <c r="B97" s="2">
        <f t="shared" si="11"/>
        <v>5456.2059354825378</v>
      </c>
      <c r="D97">
        <f>SQRT((Kp-Tf*Tn*Kp*B97^2-Tv*Tn*Kp*B97^2)^2+(Tf*Kp*B97+Tn*Kp*B97)^2)</f>
        <v>3275165.5778655536</v>
      </c>
      <c r="E97">
        <f>SQRT((-Tf*Tn*B97^2)^2+(Tn*B97)^2)</f>
        <v>30266.053452521224</v>
      </c>
      <c r="F97">
        <f t="shared" si="6"/>
        <v>108.21250887577236</v>
      </c>
      <c r="G97">
        <f t="shared" si="7"/>
        <v>40.685549322938257</v>
      </c>
      <c r="I97">
        <f>Tf*Kp*B97 + Tn*Kp*B97</f>
        <v>54616.621414180205</v>
      </c>
      <c r="J97">
        <f>Kp - Tf*Tn*Kp*B97^2 - Tv*Tn*Kp*B97^2</f>
        <v>-3274710.1531434362</v>
      </c>
      <c r="K97">
        <f t="shared" si="8"/>
        <v>179.04449198697583</v>
      </c>
      <c r="L97">
        <f>Tn*B97</f>
        <v>5456.2059354825378</v>
      </c>
      <c r="M97">
        <f>-Tf*Tn*B97^2</f>
        <v>-29770.183210394876</v>
      </c>
      <c r="N97">
        <f t="shared" si="9"/>
        <v>169.61423500232786</v>
      </c>
      <c r="O97">
        <f t="shared" si="10"/>
        <v>9.4302569846479685</v>
      </c>
    </row>
    <row r="98" spans="2:15" x14ac:dyDescent="0.3">
      <c r="B98" s="2">
        <f t="shared" si="11"/>
        <v>6274.6368258049179</v>
      </c>
      <c r="D98">
        <f>SQRT((Kp-Tf*Tn*Kp*B98^2-Tv*Tn*Kp*B98^2)^2+(Tf*Kp*B98+Tn*Kp*B98)^2)</f>
        <v>4331262.8346370058</v>
      </c>
      <c r="E98">
        <f>SQRT((-Tf*Tn*B98^2)^2+(Tn*B98)^2)</f>
        <v>39867.932067038579</v>
      </c>
      <c r="F98">
        <f t="shared" si="6"/>
        <v>108.64026825755388</v>
      </c>
      <c r="G98">
        <f t="shared" si="7"/>
        <v>40.719816586193843</v>
      </c>
      <c r="I98">
        <f>Tf*Kp*B98 + Tn*Kp*B98</f>
        <v>62809.11462630723</v>
      </c>
      <c r="J98">
        <f>Kp - Tf*Tn*Kp*B98^2 - Tv*Tn*Kp*B98^2</f>
        <v>-4330807.4025321938</v>
      </c>
      <c r="K98">
        <f t="shared" si="8"/>
        <v>179.16910530253384</v>
      </c>
      <c r="L98">
        <f>Tn*B98</f>
        <v>6274.6368258049179</v>
      </c>
      <c r="M98">
        <f>-Tf*Tn*B98^2</f>
        <v>-39371.067295747212</v>
      </c>
      <c r="N98">
        <f t="shared" si="9"/>
        <v>170.94482276858307</v>
      </c>
      <c r="O98">
        <f t="shared" si="10"/>
        <v>8.2242825339507704</v>
      </c>
    </row>
    <row r="99" spans="2:15" x14ac:dyDescent="0.3">
      <c r="B99" s="2">
        <f t="shared" si="11"/>
        <v>7215.8323496756548</v>
      </c>
      <c r="D99">
        <f>SQRT((Kp-Tf*Tn*Kp*B99^2-Tv*Tn*Kp*B99^2)^2+(Tf*Kp*B99+Tn*Kp*B99)^2)</f>
        <v>5727951.4525363399</v>
      </c>
      <c r="E99">
        <f>SQRT((-Tf*Tn*B99^2)^2+(Tn*B99)^2)</f>
        <v>52565.858583071211</v>
      </c>
      <c r="F99">
        <f t="shared" si="6"/>
        <v>108.96714344509958</v>
      </c>
      <c r="G99">
        <f t="shared" si="7"/>
        <v>40.745911321825233</v>
      </c>
      <c r="I99">
        <f>Tf*Kp*B99 + Tn*Kp*B99</f>
        <v>72230.481820253306</v>
      </c>
      <c r="J99">
        <f>Kp - Tf*Tn*Kp*B99^2 - Tv*Tn*Kp*B99^2</f>
        <v>-5727496.0148488255</v>
      </c>
      <c r="K99">
        <f t="shared" si="8"/>
        <v>179.27747092754501</v>
      </c>
      <c r="L99">
        <f>Tn*B99</f>
        <v>7215.8323496756548</v>
      </c>
      <c r="M99">
        <f>-Tf*Tn*B99^2</f>
        <v>-52068.23649862568</v>
      </c>
      <c r="N99">
        <f t="shared" si="9"/>
        <v>172.10996776708126</v>
      </c>
      <c r="O99">
        <f t="shared" si="10"/>
        <v>7.1675031604637525</v>
      </c>
    </row>
    <row r="100" spans="2:15" x14ac:dyDescent="0.3">
      <c r="B100" s="2">
        <f t="shared" si="11"/>
        <v>8298.2072021270014</v>
      </c>
      <c r="D100">
        <f>SQRT((Kp-Tf*Tn*Kp*B100^2-Tv*Tn*Kp*B100^2)^2+(Tf*Kp*B100+Tn*Kp*B100)^2)</f>
        <v>7575072.1465465939</v>
      </c>
      <c r="E100">
        <f>SQRT((-Tf*Tn*B100^2)^2+(Tn*B100)^2)</f>
        <v>69358.44056086184</v>
      </c>
      <c r="F100">
        <f t="shared" si="6"/>
        <v>109.2162984820786</v>
      </c>
      <c r="G100">
        <f t="shared" si="7"/>
        <v>40.76574907005736</v>
      </c>
      <c r="I100">
        <f>Tf*Kp*B100 + Tn*Kp*B100</f>
        <v>83065.054093291285</v>
      </c>
      <c r="J100">
        <f>Kp - Tf*Tn*Kp*B100^2 - Tv*Tn*Kp*B100^2</f>
        <v>-7574616.7046375684</v>
      </c>
      <c r="K100">
        <f t="shared" si="8"/>
        <v>179.37170599610323</v>
      </c>
      <c r="L100">
        <f>Tn*B100</f>
        <v>8298.2072021270014</v>
      </c>
      <c r="M100">
        <f>-Tf*Tn*B100^2</f>
        <v>-68860.242769432443</v>
      </c>
      <c r="N100">
        <f t="shared" si="9"/>
        <v>173.12853764419302</v>
      </c>
      <c r="O100">
        <f t="shared" si="10"/>
        <v>6.2431683519102137</v>
      </c>
    </row>
    <row r="101" spans="2:15" x14ac:dyDescent="0.3">
      <c r="B101" s="2">
        <f t="shared" si="11"/>
        <v>9542.9382824460517</v>
      </c>
      <c r="D101">
        <f>SQRT((Kp-Tf*Tn*Kp*B101^2-Tv*Tn*Kp*B101^2)^2+(Tf*Kp*B101+Tn*Kp*B101)^2)</f>
        <v>10017889.261984384</v>
      </c>
      <c r="E101">
        <f>SQRT((-Tf*Tn*B101^2)^2+(Tn*B101)^2)</f>
        <v>91566.305941780927</v>
      </c>
      <c r="F101">
        <f t="shared" si="6"/>
        <v>109.40584704109273</v>
      </c>
      <c r="G101">
        <f t="shared" si="7"/>
        <v>40.780810657466553</v>
      </c>
      <c r="I101">
        <f>Tf*Kp*B101 + Tn*Kp*B101</f>
        <v>95524.812207284966</v>
      </c>
      <c r="J101">
        <f>Kp - Tf*Tn*Kp*B101^2 - Tv*Tn*Kp*B101^2</f>
        <v>-10017433.816883184</v>
      </c>
      <c r="K101">
        <f t="shared" si="8"/>
        <v>179.45365222361914</v>
      </c>
      <c r="L101">
        <f>Tn*B101</f>
        <v>9542.9382824460517</v>
      </c>
      <c r="M101">
        <f>-Tf*Tn*B101^2</f>
        <v>-91067.671062574402</v>
      </c>
      <c r="N101">
        <f t="shared" si="9"/>
        <v>174.01783495656156</v>
      </c>
      <c r="O101">
        <f t="shared" si="10"/>
        <v>5.4358172670575868</v>
      </c>
    </row>
    <row r="102" spans="2:15" x14ac:dyDescent="0.3">
      <c r="B102" s="2">
        <f t="shared" si="11"/>
        <v>10974.379024812959</v>
      </c>
      <c r="D102">
        <f>SQRT((Kp-Tf*Tn*Kp*B102^2-Tv*Tn*Kp*B102^2)^2+(Tf*Kp*B102+Tn*Kp*B102)^2)</f>
        <v>13248514.895343015</v>
      </c>
      <c r="E102">
        <f>SQRT((-Tf*Tn*B102^2)^2+(Tn*B102)^2)</f>
        <v>120935.96137979031</v>
      </c>
      <c r="F102">
        <f t="shared" si="6"/>
        <v>109.5498373204067</v>
      </c>
      <c r="G102">
        <f t="shared" si="7"/>
        <v>40.792234739549791</v>
      </c>
      <c r="I102">
        <f>Tf*Kp*B102 + Tn*Kp*B102</f>
        <v>109853.53403837772</v>
      </c>
      <c r="J102">
        <f>Kp - Tf*Tn*Kp*B102^2 - Tv*Tn*Kp*B102^2</f>
        <v>-13248059.44782801</v>
      </c>
      <c r="K102">
        <f t="shared" si="8"/>
        <v>179.52491158134865</v>
      </c>
      <c r="L102">
        <f>Tn*B102</f>
        <v>10974.379024812959</v>
      </c>
      <c r="M102">
        <f>-Tf*Tn*B102^2</f>
        <v>-120436.99498025463</v>
      </c>
      <c r="N102">
        <f t="shared" si="9"/>
        <v>174.79351066010199</v>
      </c>
      <c r="O102">
        <f t="shared" si="10"/>
        <v>4.7314009212466601</v>
      </c>
    </row>
    <row r="103" spans="2:15" x14ac:dyDescent="0.3">
      <c r="B103" s="2">
        <f t="shared" si="11"/>
        <v>12620.535878534902</v>
      </c>
      <c r="D103">
        <f>SQRT((Kp-Tf*Tn*Kp*B103^2-Tv*Tn*Kp*B103^2)^2+(Tf*Kp*B103+Tn*Kp*B103)^2)</f>
        <v>17521017.294092759</v>
      </c>
      <c r="E103">
        <f>SQRT((-Tf*Tn*B103^2)^2+(Tn*B103)^2)</f>
        <v>159777.14352361788</v>
      </c>
      <c r="F103">
        <f t="shared" si="6"/>
        <v>109.65909708795641</v>
      </c>
      <c r="G103">
        <f t="shared" si="7"/>
        <v>40.800893313288739</v>
      </c>
      <c r="I103">
        <f>Tf*Kp*B103 + Tn*Kp*B103</f>
        <v>126331.56414413436</v>
      </c>
      <c r="J103">
        <f>Kp - Tf*Tn*Kp*B103^2 - Tv*Tn*Kp*B103^2</f>
        <v>-17520561.844752539</v>
      </c>
      <c r="K103">
        <f t="shared" si="8"/>
        <v>179.58687740316887</v>
      </c>
      <c r="L103">
        <f>Tn*B103</f>
        <v>12620.535878534902</v>
      </c>
      <c r="M103">
        <f>-Tf*Tn*B103^2</f>
        <v>-159277.92586138673</v>
      </c>
      <c r="N103">
        <f t="shared" si="9"/>
        <v>175.46958050008126</v>
      </c>
      <c r="O103">
        <f t="shared" si="10"/>
        <v>4.1172969030876061</v>
      </c>
    </row>
    <row r="104" spans="2:15" x14ac:dyDescent="0.3">
      <c r="B104" s="2">
        <f t="shared" si="11"/>
        <v>14513.616260315135</v>
      </c>
      <c r="D104">
        <f>SQRT((Kp-Tf*Tn*Kp*B104^2-Tv*Tn*Kp*B104^2)^2+(Tf*Kp*B104+Tn*Kp*B104)^2)</f>
        <v>23171401.715405595</v>
      </c>
      <c r="E104">
        <f>SQRT((-Tf*Tn*B104^2)^2+(Tn*B104)^2)</f>
        <v>211144.46494078368</v>
      </c>
      <c r="F104">
        <f t="shared" si="6"/>
        <v>109.74193295525936</v>
      </c>
      <c r="G104">
        <f t="shared" si="7"/>
        <v>40.807452108710194</v>
      </c>
      <c r="I104">
        <f>Tf*Kp*B104 + Tn*Kp*B104</f>
        <v>145281.2987657545</v>
      </c>
      <c r="J104">
        <f>Kp - Tf*Tn*Kp*B104^2 - Tv*Tn*Kp*B104^2</f>
        <v>-23170946.264685228</v>
      </c>
      <c r="K104">
        <f t="shared" si="8"/>
        <v>179.64076149115857</v>
      </c>
      <c r="L104">
        <f>Tn*B104</f>
        <v>14513.616260315135</v>
      </c>
      <c r="M104">
        <f>-Tf*Tn*B104^2</f>
        <v>-210645.05695168389</v>
      </c>
      <c r="N104">
        <f t="shared" si="9"/>
        <v>176.05850336050449</v>
      </c>
      <c r="O104">
        <f t="shared" si="10"/>
        <v>3.5822581306540826</v>
      </c>
    </row>
    <row r="105" spans="2:15" x14ac:dyDescent="0.3">
      <c r="B105" s="2">
        <f t="shared" si="11"/>
        <v>16690.658699362404</v>
      </c>
      <c r="D105">
        <f>SQRT((Kp-Tf*Tn*Kp*B105^2-Tv*Tn*Kp*B105^2)^2+(Tf*Kp*B105+Tn*Kp*B105)^2)</f>
        <v>30644035.111810181</v>
      </c>
      <c r="E105">
        <f>SQRT((-Tf*Tn*B105^2)^2+(Tn*B105)^2)</f>
        <v>279077.63991492992</v>
      </c>
      <c r="F105">
        <f t="shared" si="6"/>
        <v>109.80469492701485</v>
      </c>
      <c r="G105">
        <f t="shared" si="7"/>
        <v>40.812418193411595</v>
      </c>
      <c r="I105">
        <f>Tf*Kp*B105 + Tn*Kp*B105</f>
        <v>167073.49358061768</v>
      </c>
      <c r="J105">
        <f>Kp - Tf*Tn*Kp*B105^2 - Tv*Tn*Kp*B105^2</f>
        <v>-30643579.660046212</v>
      </c>
      <c r="K105">
        <f t="shared" si="8"/>
        <v>179.68761772263952</v>
      </c>
      <c r="L105">
        <f>Tn*B105</f>
        <v>16690.658699362404</v>
      </c>
      <c r="M105">
        <f>-Tf*Tn*B105^2</f>
        <v>-278578.08781860193</v>
      </c>
      <c r="N105">
        <f t="shared" si="9"/>
        <v>176.57129353542129</v>
      </c>
      <c r="O105">
        <f t="shared" si="10"/>
        <v>3.1163241872182255</v>
      </c>
    </row>
    <row r="106" spans="2:15" x14ac:dyDescent="0.3">
      <c r="B106" s="2">
        <f t="shared" si="11"/>
        <v>19194.257504266763</v>
      </c>
      <c r="D106">
        <f>SQRT((Kp-Tf*Tn*Kp*B106^2-Tv*Tn*Kp*B106^2)^2+(Tf*Kp*B106+Tn*Kp*B106)^2)</f>
        <v>40526592.77796419</v>
      </c>
      <c r="E106">
        <f>SQRT((-Tf*Tn*B106^2)^2+(Tn*B106)^2)</f>
        <v>368919.18231265963</v>
      </c>
      <c r="F106">
        <f t="shared" si="6"/>
        <v>109.85222433789804</v>
      </c>
      <c r="G106">
        <f t="shared" si="7"/>
        <v>40.816177102762765</v>
      </c>
      <c r="I106">
        <f>Tf*Kp*B106 + Tn*Kp*B106</f>
        <v>192134.51761771028</v>
      </c>
      <c r="J106">
        <f>Kp - Tf*Tn*Kp*B106^2 - Tv*Tn*Kp*B106^2</f>
        <v>-40526137.325411104</v>
      </c>
      <c r="K106">
        <f t="shared" si="8"/>
        <v>179.72836260235505</v>
      </c>
      <c r="L106">
        <f>Tn*B106</f>
        <v>19194.257504266763</v>
      </c>
      <c r="M106">
        <f>-Tf*Tn*B106^2</f>
        <v>-368419.52114010096</v>
      </c>
      <c r="N106">
        <f t="shared" si="9"/>
        <v>177.01764840305998</v>
      </c>
      <c r="O106">
        <f t="shared" si="10"/>
        <v>2.7107141992950687</v>
      </c>
    </row>
    <row r="107" spans="2:15" x14ac:dyDescent="0.3">
      <c r="B107" s="2">
        <f t="shared" si="11"/>
        <v>22073.396129906774</v>
      </c>
      <c r="D107">
        <f>SQRT((Kp-Tf*Tn*Kp*B107^2-Tv*Tn*Kp*B107^2)^2+(Tf*Kp*B107+Tn*Kp*B107)^2)</f>
        <v>53596275.291005939</v>
      </c>
      <c r="E107">
        <f>SQRT((-Tf*Tn*B107^2)^2+(Tn*B107)^2)</f>
        <v>487734.5604209067</v>
      </c>
      <c r="F107">
        <f t="shared" si="6"/>
        <v>109.88820485625062</v>
      </c>
      <c r="G107">
        <f t="shared" si="7"/>
        <v>40.819021575356814</v>
      </c>
      <c r="I107">
        <f>Tf*Kp*B107 + Tn*Kp*B107</f>
        <v>220954.6952603668</v>
      </c>
      <c r="J107">
        <f>Kp - Tf*Tn*Kp*B107^2 - Tv*Tn*Kp*B107^2</f>
        <v>-53595819.837856166</v>
      </c>
      <c r="K107">
        <f t="shared" si="8"/>
        <v>179.76379314992161</v>
      </c>
      <c r="L107">
        <f>Tn*B107</f>
        <v>22073.396129906774</v>
      </c>
      <c r="M107">
        <f>-Tf*Tn*B107^2</f>
        <v>-487234.81670778338</v>
      </c>
      <c r="N107">
        <f t="shared" si="9"/>
        <v>177.40607972368113</v>
      </c>
      <c r="O107">
        <f t="shared" si="10"/>
        <v>2.3577134262404797</v>
      </c>
    </row>
    <row r="108" spans="2:15" x14ac:dyDescent="0.3">
      <c r="B108" s="2">
        <f t="shared" si="11"/>
        <v>25384.405549392788</v>
      </c>
      <c r="D108">
        <f>SQRT((Kp-Tf*Tn*Kp*B108^2-Tv*Tn*Kp*B108^2)^2+(Tf*Kp*B108+Tn*Kp*B108)^2)</f>
        <v>70880930.41416572</v>
      </c>
      <c r="E108">
        <f>SQRT((-Tf*Tn*B108^2)^2+(Tn*B108)^2)</f>
        <v>644867.85125790897</v>
      </c>
      <c r="F108">
        <f t="shared" si="6"/>
        <v>109.91543503975599</v>
      </c>
      <c r="G108">
        <f t="shared" si="7"/>
        <v>40.821173663193704</v>
      </c>
      <c r="I108">
        <f>Tf*Kp*B108 + Tn*Kp*B108</f>
        <v>254097.8995494218</v>
      </c>
      <c r="J108">
        <f>Kp - Tf*Tn*Kp*B108^2 - Tv*Tn*Kp*B108^2</f>
        <v>-70880474.960564762</v>
      </c>
      <c r="K108">
        <f t="shared" si="8"/>
        <v>179.79460246465047</v>
      </c>
      <c r="L108">
        <f>Tn*B108</f>
        <v>25384.405549392788</v>
      </c>
      <c r="M108">
        <f>-Tf*Tn*B108^2</f>
        <v>-644368.04509604338</v>
      </c>
      <c r="N108">
        <f t="shared" si="9"/>
        <v>177.7440414073213</v>
      </c>
      <c r="O108">
        <f t="shared" si="10"/>
        <v>2.0505610573291619</v>
      </c>
    </row>
    <row r="109" spans="2:15" x14ac:dyDescent="0.3">
      <c r="B109" s="2">
        <f t="shared" si="11"/>
        <v>29192.066381801706</v>
      </c>
      <c r="D109">
        <f>SQRT((Kp-Tf*Tn*Kp*B109^2-Tv*Tn*Kp*B109^2)^2+(Tf*Kp*B109+Tn*Kp*B109)^2)</f>
        <v>93739886.814289033</v>
      </c>
      <c r="E109">
        <f>SQRT((-Tf*Tn*B109^2)^2+(Tn*B109)^2)</f>
        <v>852676.59304233105</v>
      </c>
      <c r="F109">
        <f t="shared" si="6"/>
        <v>109.93603856278875</v>
      </c>
      <c r="G109">
        <f t="shared" si="7"/>
        <v>40.822801670728154</v>
      </c>
      <c r="I109">
        <f>Tf*Kp*B109 + Tn*Kp*B109</f>
        <v>292212.58448183507</v>
      </c>
      <c r="J109">
        <f>Kp - Tf*Tn*Kp*B109^2 - Tv*Tn*Kp*B109^2</f>
        <v>-93739431.360346913</v>
      </c>
      <c r="K109">
        <f t="shared" si="8"/>
        <v>179.8213932670912</v>
      </c>
      <c r="L109">
        <f>Tn*B109</f>
        <v>29192.066381801706</v>
      </c>
      <c r="M109">
        <f>-Tf*Tn*B109^2</f>
        <v>-852176.73963951727</v>
      </c>
      <c r="N109">
        <f t="shared" si="9"/>
        <v>178.03804968822024</v>
      </c>
      <c r="O109">
        <f t="shared" si="10"/>
        <v>1.7833435788709551</v>
      </c>
    </row>
    <row r="110" spans="2:15" x14ac:dyDescent="0.3">
      <c r="B110" s="2">
        <f t="shared" si="11"/>
        <v>33570.876339071961</v>
      </c>
      <c r="D110">
        <f>SQRT((Kp-Tf*Tn*Kp*B110^2-Tv*Tn*Kp*B110^2)^2+(Tf*Kp*B110+Tn*Kp*B110)^2)</f>
        <v>123970856.65325888</v>
      </c>
      <c r="E110">
        <f>SQRT((-Tf*Tn*B110^2)^2+(Tn*B110)^2)</f>
        <v>1127503.6273088788</v>
      </c>
      <c r="F110">
        <f t="shared" si="6"/>
        <v>109.95162556518956</v>
      </c>
      <c r="G110">
        <f t="shared" si="7"/>
        <v>40.824033090265985</v>
      </c>
      <c r="I110">
        <f>Tf*Kp*B110 + Tn*Kp*B110</f>
        <v>336044.47215411032</v>
      </c>
      <c r="J110">
        <f>Kp - Tf*Tn*Kp*B110^2 - Tv*Tn*Kp*B110^2</f>
        <v>-123970401.19905879</v>
      </c>
      <c r="K110">
        <f t="shared" si="8"/>
        <v>179.84468967883393</v>
      </c>
      <c r="L110">
        <f>Tn*B110</f>
        <v>33570.876339071961</v>
      </c>
      <c r="M110">
        <f>-Tf*Tn*B110^2</f>
        <v>-1127003.7381732618</v>
      </c>
      <c r="N110">
        <f t="shared" si="9"/>
        <v>178.29379365594443</v>
      </c>
      <c r="O110">
        <f t="shared" si="10"/>
        <v>1.5508960228895035</v>
      </c>
    </row>
    <row r="111" spans="2:15" x14ac:dyDescent="0.3">
      <c r="B111" s="2">
        <f t="shared" si="11"/>
        <v>38606.507789932752</v>
      </c>
      <c r="D111">
        <f>SQRT((Kp-Tf*Tn*Kp*B111^2-Tv*Tn*Kp*B111^2)^2+(Tf*Kp*B111+Tn*Kp*B111)^2)</f>
        <v>163951314.26515037</v>
      </c>
      <c r="E111">
        <f>SQRT((-Tf*Tn*B111^2)^2+(Tn*B111)^2)</f>
        <v>1490962.3598956729</v>
      </c>
      <c r="F111">
        <f t="shared" si="6"/>
        <v>109.96341602924338</v>
      </c>
      <c r="G111">
        <f t="shared" si="7"/>
        <v>40.824964456023494</v>
      </c>
      <c r="I111">
        <f>Tf*Kp*B111 + Tn*Kp*B111</f>
        <v>386451.14297722682</v>
      </c>
      <c r="J111">
        <f>Kp - Tf*Tn*Kp*B111^2 - Tv*Tn*Kp*B111^2</f>
        <v>-163950858.81075522</v>
      </c>
      <c r="K111">
        <f t="shared" si="8"/>
        <v>179.86494746880638</v>
      </c>
      <c r="L111">
        <f>Tn*B111</f>
        <v>38606.507789932752</v>
      </c>
      <c r="M111">
        <f>-Tf*Tn*B111^2</f>
        <v>-1490462.4437341383</v>
      </c>
      <c r="N111">
        <f t="shared" si="9"/>
        <v>178.51623536866222</v>
      </c>
      <c r="O111">
        <f t="shared" si="10"/>
        <v>1.3487121001441551</v>
      </c>
    </row>
    <row r="112" spans="2:15" x14ac:dyDescent="0.3">
      <c r="B112" s="2">
        <f t="shared" si="11"/>
        <v>44397.483958422657</v>
      </c>
      <c r="D112">
        <f>SQRT((Kp-Tf*Tn*Kp*B112^2-Tv*Tn*Kp*B112^2)^2+(Tf*Kp*B112+Tn*Kp*B112)^2)</f>
        <v>216825469.45676637</v>
      </c>
      <c r="E112">
        <f>SQRT((-Tf*Tn*B112^2)^2+(Tn*B112)^2)</f>
        <v>1971636.5184392885</v>
      </c>
      <c r="F112">
        <f t="shared" si="6"/>
        <v>109.97233386019927</v>
      </c>
      <c r="G112">
        <f t="shared" si="7"/>
        <v>40.825668837149117</v>
      </c>
      <c r="I112">
        <f>Tf*Kp*B112 + Tn*Kp*B112</f>
        <v>444418.81442381081</v>
      </c>
      <c r="J112">
        <f>Kp - Tf*Tn*Kp*B112^2 - Tv*Tn*Kp*B112^2</f>
        <v>-216825014.0022237</v>
      </c>
      <c r="K112">
        <f t="shared" si="8"/>
        <v>179.88256296506324</v>
      </c>
      <c r="L112">
        <f>Tn*B112</f>
        <v>44397.483958422657</v>
      </c>
      <c r="M112">
        <f>-Tf*Tn*B112^2</f>
        <v>-1971136.5818383973</v>
      </c>
      <c r="N112">
        <f t="shared" si="9"/>
        <v>178.70969955442268</v>
      </c>
      <c r="O112">
        <f t="shared" si="10"/>
        <v>1.1728634106405593</v>
      </c>
    </row>
    <row r="113" spans="2:15" x14ac:dyDescent="0.3">
      <c r="B113" s="2">
        <f t="shared" si="11"/>
        <v>51057.106552186051</v>
      </c>
      <c r="D113">
        <f>SQRT((Kp-Tf*Tn*Kp*B113^2-Tv*Tn*Kp*B113^2)^2+(Tf*Kp*B113+Tn*Kp*B113)^2)</f>
        <v>286751539.697595</v>
      </c>
      <c r="E113">
        <f>SQRT((-Tf*Tn*B113^2)^2+(Tn*B113)^2)</f>
        <v>2607328.0815394809</v>
      </c>
      <c r="F113">
        <f t="shared" si="6"/>
        <v>109.97907847802732</v>
      </c>
      <c r="G113">
        <f t="shared" si="7"/>
        <v>40.826201527578341</v>
      </c>
      <c r="I113">
        <f>Tf*Kp*B113 + Tn*Kp*B113</f>
        <v>511081.63658738235</v>
      </c>
      <c r="J113">
        <f>Kp - Tf*Tn*Kp*B113^2 - Tv*Tn*Kp*B113^2</f>
        <v>-286751084.24294078</v>
      </c>
      <c r="K113">
        <f t="shared" si="8"/>
        <v>179.89788080546128</v>
      </c>
      <c r="L113">
        <f>Tn*B113</f>
        <v>51057.106552186051</v>
      </c>
      <c r="M113">
        <f>-Tf*Tn*B113^2</f>
        <v>-2606828.1294812798</v>
      </c>
      <c r="N113">
        <f t="shared" si="9"/>
        <v>178.87795336055473</v>
      </c>
      <c r="O113">
        <f t="shared" si="10"/>
        <v>1.019927444906557</v>
      </c>
    </row>
    <row r="114" spans="2:15" x14ac:dyDescent="0.3">
      <c r="B114" s="2">
        <f t="shared" si="11"/>
        <v>58715.672535013953</v>
      </c>
      <c r="D114">
        <f>SQRT((Kp-Tf*Tn*Kp*B114^2-Tv*Tn*Kp*B114^2)^2+(Tf*Kp*B114+Tn*Kp*B114)^2)</f>
        <v>379228767.59102762</v>
      </c>
      <c r="E114">
        <f>SQRT((-Tf*Tn*B114^2)^2+(Tn*B114)^2)</f>
        <v>3448030.1649864088</v>
      </c>
      <c r="F114">
        <f t="shared" si="6"/>
        <v>109.98417921106628</v>
      </c>
      <c r="G114">
        <f t="shared" si="7"/>
        <v>40.826604362167387</v>
      </c>
      <c r="I114">
        <f>Tf*Kp*B114 + Tn*Kp*B114</f>
        <v>587743.88207548973</v>
      </c>
      <c r="J114">
        <f>Kp - Tf*Tn*Kp*B114^2 - Tv*Tn*Kp*B114^2</f>
        <v>-379228312.13628912</v>
      </c>
      <c r="K114">
        <f t="shared" si="8"/>
        <v>179.91120067822695</v>
      </c>
      <c r="L114">
        <f>Tn*B114</f>
        <v>58715.672535013953</v>
      </c>
      <c r="M114">
        <f>-Tf*Tn*B114^2</f>
        <v>-3447530.2012389917</v>
      </c>
      <c r="N114">
        <f t="shared" si="9"/>
        <v>179.02427685465244</v>
      </c>
      <c r="O114">
        <f t="shared" si="10"/>
        <v>0.88692382357450583</v>
      </c>
    </row>
  </sheetData>
  <phoneticPr fontId="1" type="noConversion"/>
  <pageMargins left="0.7" right="0.7" top="0.78740157499999996" bottom="0.78740157499999996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4</vt:i4>
      </vt:variant>
    </vt:vector>
  </HeadingPairs>
  <TitlesOfParts>
    <vt:vector size="5" baseType="lpstr">
      <vt:lpstr>PID</vt:lpstr>
      <vt:lpstr>Kp</vt:lpstr>
      <vt:lpstr>Tf</vt:lpstr>
      <vt:lpstr>Tn</vt:lpstr>
      <vt:lpstr>Tv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Matthias Geissmann</dc:creator>
  <cp:lastModifiedBy>Matthias Geissmann</cp:lastModifiedBy>
  <dcterms:created xsi:type="dcterms:W3CDTF">2024-05-07T06:14:37Z</dcterms:created>
  <dcterms:modified xsi:type="dcterms:W3CDTF">2024-05-07T08:52:47Z</dcterms:modified>
</cp:coreProperties>
</file>